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siri\Downloads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2195" windowHeight="6240"/>
  </bookViews>
  <sheets>
    <sheet name="Sheet1" sheetId="1" r:id="rId1"/>
  </sheets>
  <definedNames>
    <definedName name="_xlnm.Print_Area" localSheetId="0">Sheet1!$A$1:$M$146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l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<sst xmlns="http://schemas.openxmlformats.org/spreadsheetml/2006/main" count="398" uniqueCount="306">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</sst>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readingOrder="2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zoomScale="87" zoomScaleNormal="86" zoomScaleSheetLayoutView="87" workbookViewId="0">
      <selection activeCell="C129" sqref="C129:F129"/>
    </sheetView>
  </sheetViews>
  <sheetFormatPr defaultColWidth="9.25" defaultRowHeight="19.5" x14ac:dyDescent="0.2"/>
  <cols>
    <col min="1" max="1" width="5.375" style="22" customWidth="1"/>
    <col min="2" max="2" width="10.375" style="22" customWidth="1"/>
    <col min="3" max="3" width="7" style="80" customWidth="1"/>
    <col min="4" max="4" width="20.375" style="34" customWidth="1"/>
    <col min="5" max="5" width="22.125" style="81" customWidth="1"/>
    <col min="6" max="6" width="21" style="22" customWidth="1"/>
    <col min="7" max="7" width="6.375" style="82" customWidth="1"/>
    <col min="8" max="8" width="9.75" style="22" customWidth="1"/>
    <col min="9" max="11" width="6.625" style="34" customWidth="1"/>
    <col min="12" max="12" width="6.25" style="53" customWidth="1"/>
    <col min="13" max="13" width="14.25" style="22" customWidth="1"/>
    <col min="14" max="14" width="9.25" style="22"/>
    <col min="15" max="15" width="9.25" style="23" customWidth="1"/>
    <col min="16" max="17" width="9.25" style="23" hidden="1" customWidth="1"/>
    <col min="18" max="18" width="19.875" style="23" hidden="1" customWidth="1"/>
    <col min="19" max="19" width="7.25" style="24" hidden="1" customWidth="1"/>
    <col min="20" max="21" width="9.25" style="23" hidden="1" customWidth="1"/>
    <col min="22" max="22" width="9.25" style="23" customWidth="1"/>
    <col min="23" max="16384" width="9.25" style="23"/>
  </cols>
  <sheetData>
    <row r="1" spans="1:21" ht="62.25" customHeight="1" thickBot="1" x14ac:dyDescent="0.25">
      <c r="A1" s="127" t="s">
        <v>243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ht="21.95" customHeight="1" x14ac:dyDescent="0.2">
      <c r="A2" s="87"/>
      <c r="B2" s="300" t="s">
        <v>273</v>
      </c>
      <c r="C2" s="300"/>
      <c r="D2" s="300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">
      <c r="A3" s="301" t="s">
        <v>274</v>
      </c>
      <c r="B3" s="302"/>
      <c r="C3" s="298"/>
      <c r="D3" s="298"/>
      <c r="E3" s="99" t="s">
        <v>275</v>
      </c>
      <c r="F3" s="298"/>
      <c r="G3" s="298"/>
      <c r="H3" s="298"/>
      <c r="I3" s="303" t="s">
        <v>276</v>
      </c>
      <c r="J3" s="303"/>
      <c r="K3" s="298"/>
      <c r="L3" s="298"/>
      <c r="M3" s="299"/>
      <c r="S3" s="23"/>
    </row>
    <row r="4" spans="1:21" ht="21.95" customHeight="1" x14ac:dyDescent="0.2">
      <c r="A4" s="301" t="s">
        <v>277</v>
      </c>
      <c r="B4" s="302"/>
      <c r="C4" s="298"/>
      <c r="D4" s="298"/>
      <c r="E4" s="99" t="s">
        <v>278</v>
      </c>
      <c r="F4" s="298"/>
      <c r="G4" s="298"/>
      <c r="H4" s="298"/>
      <c r="I4" s="303" t="s">
        <v>279</v>
      </c>
      <c r="J4" s="303"/>
      <c r="K4" s="298"/>
      <c r="L4" s="298"/>
      <c r="M4" s="299"/>
      <c r="S4" s="23"/>
    </row>
    <row r="5" spans="1:21" ht="21.95" customHeight="1" x14ac:dyDescent="0.2">
      <c r="A5" s="301" t="s">
        <v>280</v>
      </c>
      <c r="B5" s="302"/>
      <c r="C5" s="302"/>
      <c r="D5" s="302"/>
      <c r="E5" s="298"/>
      <c r="F5" s="298"/>
      <c r="G5" s="298"/>
      <c r="H5" s="298"/>
      <c r="I5" s="298"/>
      <c r="J5" s="298"/>
      <c r="K5" s="298"/>
      <c r="L5" s="298"/>
      <c r="M5" s="299"/>
      <c r="S5" s="23"/>
    </row>
    <row r="6" spans="1:21" ht="21.95" customHeight="1" x14ac:dyDescent="0.2">
      <c r="A6" s="301" t="s">
        <v>281</v>
      </c>
      <c r="B6" s="302"/>
      <c r="C6" s="302"/>
      <c r="D6" s="298"/>
      <c r="E6" s="298"/>
      <c r="F6" s="99" t="s">
        <v>282</v>
      </c>
      <c r="G6" s="298"/>
      <c r="H6" s="298"/>
      <c r="I6" s="298"/>
      <c r="J6" s="298"/>
      <c r="K6" s="298"/>
      <c r="L6" s="298"/>
      <c r="M6" s="299"/>
    </row>
    <row r="7" spans="1:21" ht="21.95" customHeight="1" x14ac:dyDescent="0.2">
      <c r="A7" s="301" t="s">
        <v>283</v>
      </c>
      <c r="B7" s="302"/>
      <c r="C7" s="302"/>
      <c r="D7" s="298"/>
      <c r="E7" s="298"/>
      <c r="F7" s="99" t="s">
        <v>284</v>
      </c>
      <c r="G7" s="298"/>
      <c r="H7" s="298"/>
      <c r="I7" s="298"/>
      <c r="J7" s="298"/>
      <c r="K7" s="298"/>
      <c r="L7" s="298"/>
      <c r="M7" s="299"/>
    </row>
    <row r="8" spans="1:21" ht="21.95" customHeight="1" x14ac:dyDescent="0.2">
      <c r="A8" s="293" t="s">
        <v>285</v>
      </c>
      <c r="B8" s="294"/>
      <c r="C8" s="294"/>
      <c r="D8" s="294"/>
      <c r="E8" s="295"/>
      <c r="F8" s="295"/>
      <c r="G8" s="296" t="s">
        <v>286</v>
      </c>
      <c r="H8" s="296"/>
      <c r="I8" s="296"/>
      <c r="J8" s="295"/>
      <c r="K8" s="295"/>
      <c r="L8" s="295"/>
      <c r="M8" s="297"/>
    </row>
    <row r="9" spans="1:21" s="26" customFormat="1" ht="21.95" customHeight="1" thickBot="1" x14ac:dyDescent="0.25">
      <c r="A9" s="86"/>
      <c r="B9" s="130" t="s">
        <v>260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25"/>
      <c r="S9" s="27"/>
    </row>
    <row r="10" spans="1:21" ht="66.75" customHeight="1" thickBot="1" x14ac:dyDescent="0.25">
      <c r="A10" s="28" t="s">
        <v>0</v>
      </c>
      <c r="B10" s="29" t="s">
        <v>1</v>
      </c>
      <c r="C10" s="29" t="s">
        <v>2</v>
      </c>
      <c r="D10" s="256" t="s">
        <v>3</v>
      </c>
      <c r="E10" s="257"/>
      <c r="F10" s="258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">
      <c r="A11" s="259">
        <v>1</v>
      </c>
      <c r="B11" s="261" t="s">
        <v>259</v>
      </c>
      <c r="C11" s="264">
        <v>17</v>
      </c>
      <c r="D11" s="208" t="s">
        <v>11</v>
      </c>
      <c r="E11" s="35" t="s">
        <v>12</v>
      </c>
      <c r="F11" s="36"/>
      <c r="G11" s="265" t="s">
        <v>13</v>
      </c>
      <c r="H11" s="170" t="s">
        <v>14</v>
      </c>
      <c r="I11" s="267" t="s">
        <v>15</v>
      </c>
      <c r="J11" s="268"/>
      <c r="K11" s="269"/>
      <c r="L11" s="276">
        <f>AND(F12&gt;=14,F12&lt;=20)*IF(OR(S12=2,S12=3,S12=4),((9*F12-126)/6)+8,IF(OR(S12=5,S12=6),(9*F12-126)/6,0))+(S12=1)*0</f>
        <v>0</v>
      </c>
      <c r="M11" s="244"/>
    </row>
    <row r="12" spans="1:21" ht="21.95" customHeight="1" x14ac:dyDescent="0.2">
      <c r="A12" s="260"/>
      <c r="B12" s="262"/>
      <c r="C12" s="184"/>
      <c r="D12" s="179"/>
      <c r="E12" s="37" t="s">
        <v>16</v>
      </c>
      <c r="F12" s="17"/>
      <c r="G12" s="230"/>
      <c r="H12" s="159"/>
      <c r="I12" s="270"/>
      <c r="J12" s="271"/>
      <c r="K12" s="272"/>
      <c r="L12" s="175"/>
      <c r="M12" s="245"/>
      <c r="Q12" s="234" t="s">
        <v>17</v>
      </c>
      <c r="R12" s="1" t="s">
        <v>18</v>
      </c>
      <c r="S12" s="2">
        <v>1</v>
      </c>
      <c r="T12" s="38"/>
    </row>
    <row r="13" spans="1:21" ht="21.95" customHeight="1" x14ac:dyDescent="0.2">
      <c r="A13" s="235">
        <v>2</v>
      </c>
      <c r="B13" s="262"/>
      <c r="C13" s="172">
        <v>27</v>
      </c>
      <c r="D13" s="179" t="s">
        <v>19</v>
      </c>
      <c r="E13" s="108" t="s">
        <v>12</v>
      </c>
      <c r="G13" s="229" t="s">
        <v>13</v>
      </c>
      <c r="H13" s="193"/>
      <c r="I13" s="270"/>
      <c r="J13" s="271"/>
      <c r="K13" s="272"/>
      <c r="L13" s="162">
        <f>AND(F14&gt;=14,F14&lt;=20)*IF(OR(S13=2,S13=3),((14*F14-196)/6)+13,IF(S13=4,((14*F14-196)/6)+8,IF(S13=5,((14*F14-196)/6)+4,IF(S13=6,((14*F14-196)/6),0))))+(S13=1)*0</f>
        <v>0</v>
      </c>
      <c r="M13" s="245"/>
      <c r="O13" s="22"/>
      <c r="Q13" s="234"/>
      <c r="R13" s="1" t="s">
        <v>20</v>
      </c>
      <c r="S13" s="3">
        <v>1</v>
      </c>
    </row>
    <row r="14" spans="1:21" ht="21.95" customHeight="1" x14ac:dyDescent="0.2">
      <c r="A14" s="260"/>
      <c r="B14" s="262"/>
      <c r="C14" s="184"/>
      <c r="D14" s="255"/>
      <c r="E14" s="108" t="s">
        <v>16</v>
      </c>
      <c r="F14" s="18"/>
      <c r="G14" s="230"/>
      <c r="H14" s="193"/>
      <c r="I14" s="270"/>
      <c r="J14" s="271"/>
      <c r="K14" s="272"/>
      <c r="L14" s="175"/>
      <c r="M14" s="245"/>
      <c r="O14" s="22"/>
      <c r="Q14" s="234"/>
      <c r="R14" s="1" t="s">
        <v>21</v>
      </c>
      <c r="S14" s="4">
        <v>1</v>
      </c>
    </row>
    <row r="15" spans="1:21" ht="21.95" customHeight="1" x14ac:dyDescent="0.2">
      <c r="A15" s="235">
        <v>3</v>
      </c>
      <c r="B15" s="262"/>
      <c r="C15" s="172">
        <v>17</v>
      </c>
      <c r="D15" s="179" t="s">
        <v>22</v>
      </c>
      <c r="E15" s="108" t="s">
        <v>12</v>
      </c>
      <c r="G15" s="229" t="s">
        <v>13</v>
      </c>
      <c r="H15" s="193"/>
      <c r="I15" s="270"/>
      <c r="J15" s="271"/>
      <c r="K15" s="272"/>
      <c r="L15" s="162">
        <f>AND(F16&gt;=15,F16&lt;=20)*IF(OR(S14=2,S14=3),((9*F16-135)/5)+8,IF(S14=4,((9*F16-135)/5)+5,IF(S14=5,((9*F16-135)/5)+2.5,IF(S14=6,((9*F16-135)/5),0))))+(S14=1)*0</f>
        <v>0</v>
      </c>
      <c r="M15" s="245"/>
      <c r="P15" s="22"/>
      <c r="Q15" s="234"/>
      <c r="R15" s="1" t="s">
        <v>23</v>
      </c>
      <c r="S15" s="4">
        <v>1</v>
      </c>
    </row>
    <row r="16" spans="1:21" ht="21.95" customHeight="1" x14ac:dyDescent="0.2">
      <c r="A16" s="260"/>
      <c r="B16" s="262"/>
      <c r="C16" s="184"/>
      <c r="D16" s="255"/>
      <c r="E16" s="108" t="s">
        <v>16</v>
      </c>
      <c r="F16" s="18"/>
      <c r="G16" s="230"/>
      <c r="H16" s="193"/>
      <c r="I16" s="270"/>
      <c r="J16" s="271"/>
      <c r="K16" s="272"/>
      <c r="L16" s="175"/>
      <c r="M16" s="245"/>
      <c r="O16" s="22"/>
      <c r="P16" s="22"/>
      <c r="Q16" s="234"/>
      <c r="R16" s="1" t="s">
        <v>24</v>
      </c>
      <c r="S16" s="4"/>
    </row>
    <row r="17" spans="1:19" ht="21.95" customHeight="1" x14ac:dyDescent="0.2">
      <c r="A17" s="235">
        <v>4</v>
      </c>
      <c r="B17" s="262"/>
      <c r="C17" s="172">
        <v>7</v>
      </c>
      <c r="D17" s="179" t="s">
        <v>25</v>
      </c>
      <c r="E17" s="108" t="s">
        <v>12</v>
      </c>
      <c r="G17" s="229" t="s">
        <v>13</v>
      </c>
      <c r="H17" s="193"/>
      <c r="I17" s="270"/>
      <c r="J17" s="271"/>
      <c r="K17" s="272"/>
      <c r="L17" s="162">
        <f>AND(F18&gt;=16,F18&lt;=20)*IF(OR(S15=2,S15=3),((3*F18-48)/4)+4,IF(S15=4,((3*F18-48)/4)+2,IF(S15=5,((3*F18-48)/4)+1,IF(S15=6,((3*F18-48)/4),0))))+(S15=1)*0</f>
        <v>0</v>
      </c>
      <c r="M17" s="245"/>
      <c r="Q17" s="234"/>
      <c r="R17" s="1" t="s">
        <v>26</v>
      </c>
      <c r="S17" s="4"/>
    </row>
    <row r="18" spans="1:19" ht="21.95" customHeight="1" x14ac:dyDescent="0.2">
      <c r="A18" s="260"/>
      <c r="B18" s="262"/>
      <c r="C18" s="184"/>
      <c r="D18" s="255"/>
      <c r="E18" s="108" t="s">
        <v>16</v>
      </c>
      <c r="F18" s="18"/>
      <c r="G18" s="230"/>
      <c r="H18" s="193"/>
      <c r="I18" s="270"/>
      <c r="J18" s="271"/>
      <c r="K18" s="272"/>
      <c r="L18" s="175"/>
      <c r="M18" s="245"/>
      <c r="O18" s="24"/>
      <c r="R18" s="83"/>
      <c r="S18" s="84"/>
    </row>
    <row r="19" spans="1:19" ht="24.95" customHeight="1" x14ac:dyDescent="0.2">
      <c r="A19" s="235">
        <v>5</v>
      </c>
      <c r="B19" s="262"/>
      <c r="C19" s="172">
        <v>13</v>
      </c>
      <c r="D19" s="179" t="s">
        <v>27</v>
      </c>
      <c r="E19" s="108" t="s">
        <v>28</v>
      </c>
      <c r="G19" s="229" t="s">
        <v>13</v>
      </c>
      <c r="H19" s="193"/>
      <c r="I19" s="270"/>
      <c r="J19" s="271"/>
      <c r="K19" s="272"/>
      <c r="L19" s="162">
        <f>IF(S19=2,8,IF(AND(S19=3,S25=1),13,IF(AND(S19=3,S25=2),8,IF(AND(S19=4,S25=1),8,IF(AND(S19=4,S25=2),5,IF(AND(S19=5,S25=1),4,IF(AND(S19=5,S25=2),2,0)))))))</f>
        <v>0</v>
      </c>
      <c r="M19" s="245"/>
      <c r="Q19" s="234" t="s">
        <v>29</v>
      </c>
      <c r="R19" s="1" t="s">
        <v>18</v>
      </c>
      <c r="S19" s="5">
        <v>1</v>
      </c>
    </row>
    <row r="20" spans="1:19" ht="24.95" customHeight="1" x14ac:dyDescent="0.2">
      <c r="A20" s="260"/>
      <c r="B20" s="262"/>
      <c r="C20" s="184"/>
      <c r="D20" s="179"/>
      <c r="E20" s="108" t="s">
        <v>30</v>
      </c>
      <c r="G20" s="230"/>
      <c r="H20" s="193"/>
      <c r="I20" s="270"/>
      <c r="J20" s="271"/>
      <c r="K20" s="272"/>
      <c r="L20" s="175"/>
      <c r="M20" s="245"/>
      <c r="Q20" s="234"/>
      <c r="R20" s="1" t="s">
        <v>31</v>
      </c>
      <c r="S20" s="4"/>
    </row>
    <row r="21" spans="1:19" ht="21.95" customHeight="1" x14ac:dyDescent="0.2">
      <c r="A21" s="235">
        <v>6</v>
      </c>
      <c r="B21" s="262"/>
      <c r="C21" s="172">
        <v>9</v>
      </c>
      <c r="D21" s="179" t="s">
        <v>32</v>
      </c>
      <c r="E21" s="39" t="s">
        <v>33</v>
      </c>
      <c r="F21" s="40"/>
      <c r="G21" s="241" t="s">
        <v>13</v>
      </c>
      <c r="H21" s="193"/>
      <c r="I21" s="270"/>
      <c r="J21" s="271"/>
      <c r="K21" s="272"/>
      <c r="L21" s="162">
        <f>MIN(S29*6+S30*9+S31*6+S32*6,9)</f>
        <v>0</v>
      </c>
      <c r="M21" s="245"/>
      <c r="Q21" s="234"/>
      <c r="R21" s="1" t="s">
        <v>34</v>
      </c>
      <c r="S21" s="4"/>
    </row>
    <row r="22" spans="1:19" ht="21.95" customHeight="1" x14ac:dyDescent="0.2">
      <c r="A22" s="236"/>
      <c r="B22" s="262"/>
      <c r="C22" s="238"/>
      <c r="D22" s="179"/>
      <c r="E22" s="39" t="s">
        <v>35</v>
      </c>
      <c r="F22" s="40"/>
      <c r="G22" s="242"/>
      <c r="H22" s="193"/>
      <c r="I22" s="270"/>
      <c r="J22" s="271"/>
      <c r="K22" s="272"/>
      <c r="L22" s="247"/>
      <c r="M22" s="245"/>
      <c r="Q22" s="234"/>
      <c r="R22" s="1" t="s">
        <v>36</v>
      </c>
      <c r="S22" s="4"/>
    </row>
    <row r="23" spans="1:19" ht="21.95" customHeight="1" x14ac:dyDescent="0.2">
      <c r="A23" s="236"/>
      <c r="B23" s="262"/>
      <c r="C23" s="238"/>
      <c r="D23" s="179"/>
      <c r="E23" s="41" t="s">
        <v>37</v>
      </c>
      <c r="F23" s="42"/>
      <c r="G23" s="242"/>
      <c r="H23" s="193"/>
      <c r="I23" s="270"/>
      <c r="J23" s="271"/>
      <c r="K23" s="272"/>
      <c r="L23" s="247"/>
      <c r="M23" s="245"/>
      <c r="Q23" s="234"/>
      <c r="R23" s="1" t="s">
        <v>38</v>
      </c>
      <c r="S23" s="4"/>
    </row>
    <row r="24" spans="1:19" ht="44.1" customHeight="1" thickBot="1" x14ac:dyDescent="0.25">
      <c r="A24" s="237"/>
      <c r="B24" s="263"/>
      <c r="C24" s="239"/>
      <c r="D24" s="240"/>
      <c r="E24" s="115" t="s">
        <v>272</v>
      </c>
      <c r="F24" s="43"/>
      <c r="G24" s="243"/>
      <c r="H24" s="266"/>
      <c r="I24" s="273"/>
      <c r="J24" s="274"/>
      <c r="K24" s="275"/>
      <c r="L24" s="248"/>
      <c r="M24" s="246"/>
      <c r="Q24" s="234"/>
      <c r="R24" s="83"/>
      <c r="S24" s="84"/>
    </row>
    <row r="25" spans="1:19" ht="21.95" customHeight="1" x14ac:dyDescent="0.2">
      <c r="A25" s="44">
        <v>7</v>
      </c>
      <c r="B25" s="249" t="s">
        <v>261</v>
      </c>
      <c r="C25" s="252">
        <v>35</v>
      </c>
      <c r="D25" s="45" t="s">
        <v>39</v>
      </c>
      <c r="E25" s="169" t="s">
        <v>40</v>
      </c>
      <c r="F25" s="169"/>
      <c r="G25" s="46" t="s">
        <v>41</v>
      </c>
      <c r="H25" s="254" t="s">
        <v>42</v>
      </c>
      <c r="I25" s="9"/>
      <c r="J25" s="9"/>
      <c r="K25" s="9"/>
      <c r="L25" s="216">
        <f>MIN(SUM(K25:K28),35)</f>
        <v>0</v>
      </c>
      <c r="M25" s="231"/>
      <c r="O25" s="22"/>
      <c r="Q25" s="212" t="s">
        <v>43</v>
      </c>
      <c r="R25" s="1" t="s">
        <v>44</v>
      </c>
      <c r="S25" s="6">
        <v>1</v>
      </c>
    </row>
    <row r="26" spans="1:19" ht="21.95" customHeight="1" x14ac:dyDescent="0.2">
      <c r="A26" s="47">
        <v>8</v>
      </c>
      <c r="B26" s="250"/>
      <c r="C26" s="253"/>
      <c r="D26" s="48" t="s">
        <v>45</v>
      </c>
      <c r="E26" s="156" t="s">
        <v>46</v>
      </c>
      <c r="F26" s="156"/>
      <c r="G26" s="49" t="s">
        <v>47</v>
      </c>
      <c r="H26" s="192"/>
      <c r="I26" s="10"/>
      <c r="J26" s="10"/>
      <c r="K26" s="10"/>
      <c r="L26" s="217"/>
      <c r="M26" s="232"/>
      <c r="P26" s="22"/>
      <c r="Q26" s="212"/>
      <c r="R26" s="1" t="s">
        <v>48</v>
      </c>
      <c r="S26" s="4"/>
    </row>
    <row r="27" spans="1:19" ht="21.95" customHeight="1" x14ac:dyDescent="0.2">
      <c r="A27" s="47">
        <v>9</v>
      </c>
      <c r="B27" s="250"/>
      <c r="C27" s="253"/>
      <c r="D27" s="51" t="s">
        <v>49</v>
      </c>
      <c r="E27" s="213" t="s">
        <v>50</v>
      </c>
      <c r="F27" s="214"/>
      <c r="G27" s="49" t="s">
        <v>51</v>
      </c>
      <c r="H27" s="192"/>
      <c r="I27" s="10"/>
      <c r="J27" s="10"/>
      <c r="K27" s="10"/>
      <c r="L27" s="217"/>
      <c r="M27" s="232"/>
      <c r="P27" s="22"/>
      <c r="Q27" s="52"/>
      <c r="R27" s="85"/>
      <c r="S27" s="20"/>
    </row>
    <row r="28" spans="1:19" ht="21.95" customHeight="1" x14ac:dyDescent="0.2">
      <c r="A28" s="47">
        <v>10</v>
      </c>
      <c r="B28" s="250"/>
      <c r="C28" s="253"/>
      <c r="D28" s="54" t="s">
        <v>52</v>
      </c>
      <c r="E28" s="213" t="s">
        <v>244</v>
      </c>
      <c r="F28" s="214"/>
      <c r="G28" s="49" t="s">
        <v>51</v>
      </c>
      <c r="H28" s="192"/>
      <c r="I28" s="10"/>
      <c r="J28" s="10"/>
      <c r="K28" s="10"/>
      <c r="L28" s="217"/>
      <c r="M28" s="232"/>
      <c r="P28" s="22"/>
      <c r="Q28" s="52"/>
      <c r="R28" s="85"/>
      <c r="S28" s="20"/>
    </row>
    <row r="29" spans="1:19" ht="21.95" customHeight="1" x14ac:dyDescent="0.2">
      <c r="A29" s="47">
        <v>11</v>
      </c>
      <c r="B29" s="250"/>
      <c r="C29" s="172">
        <v>6</v>
      </c>
      <c r="D29" s="179" t="s">
        <v>53</v>
      </c>
      <c r="E29" s="160" t="s">
        <v>54</v>
      </c>
      <c r="F29" s="55" t="s">
        <v>31</v>
      </c>
      <c r="G29" s="56" t="s">
        <v>55</v>
      </c>
      <c r="H29" s="192"/>
      <c r="I29" s="11"/>
      <c r="J29" s="11"/>
      <c r="K29" s="11"/>
      <c r="L29" s="161">
        <f>MIN(SUM(K29:K30),6)</f>
        <v>0</v>
      </c>
      <c r="M29" s="232"/>
      <c r="R29" s="7"/>
      <c r="S29" s="8" t="b">
        <v>0</v>
      </c>
    </row>
    <row r="30" spans="1:19" ht="21.95" customHeight="1" x14ac:dyDescent="0.2">
      <c r="A30" s="47">
        <v>12</v>
      </c>
      <c r="B30" s="250"/>
      <c r="C30" s="184"/>
      <c r="D30" s="179"/>
      <c r="E30" s="173"/>
      <c r="F30" s="55" t="s">
        <v>34</v>
      </c>
      <c r="G30" s="56" t="s">
        <v>56</v>
      </c>
      <c r="H30" s="192"/>
      <c r="I30" s="11"/>
      <c r="J30" s="11"/>
      <c r="K30" s="11"/>
      <c r="L30" s="161"/>
      <c r="M30" s="232"/>
      <c r="P30" s="22"/>
      <c r="Q30" s="215" t="s">
        <v>57</v>
      </c>
      <c r="R30" s="7"/>
      <c r="S30" s="8" t="b">
        <v>0</v>
      </c>
    </row>
    <row r="31" spans="1:19" ht="21.95" customHeight="1" x14ac:dyDescent="0.2">
      <c r="A31" s="47">
        <v>13</v>
      </c>
      <c r="B31" s="250"/>
      <c r="C31" s="172">
        <v>10</v>
      </c>
      <c r="D31" s="179" t="s">
        <v>58</v>
      </c>
      <c r="E31" s="160" t="s">
        <v>59</v>
      </c>
      <c r="F31" s="55" t="s">
        <v>31</v>
      </c>
      <c r="G31" s="56" t="s">
        <v>56</v>
      </c>
      <c r="H31" s="192"/>
      <c r="I31" s="11"/>
      <c r="J31" s="11"/>
      <c r="K31" s="11"/>
      <c r="L31" s="161">
        <f>MIN(SUM(K31:K32),10)</f>
        <v>0</v>
      </c>
      <c r="M31" s="232"/>
      <c r="Q31" s="215"/>
      <c r="R31" s="7"/>
      <c r="S31" s="8" t="b">
        <v>0</v>
      </c>
    </row>
    <row r="32" spans="1:19" ht="21.95" customHeight="1" x14ac:dyDescent="0.2">
      <c r="A32" s="47">
        <v>14</v>
      </c>
      <c r="B32" s="250"/>
      <c r="C32" s="184"/>
      <c r="D32" s="179"/>
      <c r="E32" s="173"/>
      <c r="F32" s="55" t="s">
        <v>34</v>
      </c>
      <c r="G32" s="56">
        <v>1</v>
      </c>
      <c r="H32" s="192"/>
      <c r="I32" s="11"/>
      <c r="J32" s="11"/>
      <c r="K32" s="11"/>
      <c r="L32" s="161"/>
      <c r="M32" s="232"/>
      <c r="P32" s="24"/>
      <c r="Q32" s="215"/>
      <c r="R32" s="7"/>
      <c r="S32" s="8" t="b">
        <v>0</v>
      </c>
    </row>
    <row r="33" spans="1:19" ht="50.1" customHeight="1" x14ac:dyDescent="0.2">
      <c r="A33" s="47">
        <v>15</v>
      </c>
      <c r="B33" s="250"/>
      <c r="C33" s="58">
        <v>8</v>
      </c>
      <c r="D33" s="59" t="s">
        <v>60</v>
      </c>
      <c r="E33" s="211" t="s">
        <v>61</v>
      </c>
      <c r="F33" s="211"/>
      <c r="G33" s="49" t="s">
        <v>62</v>
      </c>
      <c r="H33" s="192"/>
      <c r="I33" s="10"/>
      <c r="J33" s="10"/>
      <c r="K33" s="10"/>
      <c r="L33" s="105">
        <f>MIN(K33*1,8)</f>
        <v>0</v>
      </c>
      <c r="M33" s="232"/>
      <c r="P33" s="22"/>
    </row>
    <row r="34" spans="1:19" ht="44.1" customHeight="1" x14ac:dyDescent="0.2">
      <c r="A34" s="47">
        <v>16</v>
      </c>
      <c r="B34" s="250"/>
      <c r="C34" s="109">
        <v>10</v>
      </c>
      <c r="D34" s="59" t="s">
        <v>63</v>
      </c>
      <c r="E34" s="211" t="s">
        <v>64</v>
      </c>
      <c r="F34" s="211"/>
      <c r="G34" s="60" t="s">
        <v>65</v>
      </c>
      <c r="H34" s="192"/>
      <c r="I34" s="10"/>
      <c r="J34" s="10"/>
      <c r="K34" s="10"/>
      <c r="L34" s="105">
        <f>MIN(K34*1,10)</f>
        <v>0</v>
      </c>
      <c r="M34" s="232"/>
      <c r="Q34" s="22"/>
    </row>
    <row r="35" spans="1:19" ht="44.1" customHeight="1" x14ac:dyDescent="0.2">
      <c r="A35" s="47">
        <v>17</v>
      </c>
      <c r="B35" s="250"/>
      <c r="C35" s="109">
        <v>6</v>
      </c>
      <c r="D35" s="100" t="s">
        <v>66</v>
      </c>
      <c r="E35" s="156" t="s">
        <v>67</v>
      </c>
      <c r="F35" s="156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32"/>
    </row>
    <row r="36" spans="1:19" ht="66" customHeight="1" thickBot="1" x14ac:dyDescent="0.25">
      <c r="A36" s="62">
        <v>18</v>
      </c>
      <c r="B36" s="251"/>
      <c r="C36" s="111">
        <v>5</v>
      </c>
      <c r="D36" s="102" t="s">
        <v>69</v>
      </c>
      <c r="E36" s="223" t="s">
        <v>70</v>
      </c>
      <c r="F36" s="224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33"/>
    </row>
    <row r="37" spans="1:19" s="22" customFormat="1" ht="24" customHeight="1" x14ac:dyDescent="0.2">
      <c r="A37" s="44">
        <v>19</v>
      </c>
      <c r="B37" s="225" t="s">
        <v>252</v>
      </c>
      <c r="C37" s="206">
        <v>85</v>
      </c>
      <c r="D37" s="208" t="s">
        <v>71</v>
      </c>
      <c r="E37" s="169" t="s">
        <v>72</v>
      </c>
      <c r="F37" s="169"/>
      <c r="G37" s="66">
        <v>45</v>
      </c>
      <c r="H37" s="170" t="s">
        <v>73</v>
      </c>
      <c r="I37" s="170" t="s">
        <v>13</v>
      </c>
      <c r="J37" s="13"/>
      <c r="K37" s="170" t="s">
        <v>13</v>
      </c>
      <c r="L37" s="216">
        <f>MIN(MIN(J37*1,45)+MIN(J38*1,15)+MIN(J39*1,5)+MIN(J40*1,10)+MIN(J41*1,10),85)</f>
        <v>0</v>
      </c>
      <c r="M37" s="219" t="s">
        <v>298</v>
      </c>
      <c r="S37" s="34"/>
    </row>
    <row r="38" spans="1:19" s="22" customFormat="1" ht="45.95" customHeight="1" x14ac:dyDescent="0.2">
      <c r="A38" s="47">
        <v>20</v>
      </c>
      <c r="B38" s="226"/>
      <c r="C38" s="167"/>
      <c r="D38" s="179"/>
      <c r="E38" s="156" t="s">
        <v>74</v>
      </c>
      <c r="F38" s="156"/>
      <c r="G38" s="56">
        <v>15</v>
      </c>
      <c r="H38" s="159"/>
      <c r="I38" s="159"/>
      <c r="J38" s="11"/>
      <c r="K38" s="159"/>
      <c r="L38" s="217"/>
      <c r="M38" s="220"/>
      <c r="S38" s="34"/>
    </row>
    <row r="39" spans="1:19" s="22" customFormat="1" ht="24" customHeight="1" x14ac:dyDescent="0.2">
      <c r="A39" s="47">
        <v>21</v>
      </c>
      <c r="B39" s="226"/>
      <c r="C39" s="167"/>
      <c r="D39" s="179"/>
      <c r="E39" s="178" t="s">
        <v>75</v>
      </c>
      <c r="F39" s="178"/>
      <c r="G39" s="56">
        <v>5</v>
      </c>
      <c r="H39" s="159"/>
      <c r="I39" s="159"/>
      <c r="J39" s="11"/>
      <c r="K39" s="159"/>
      <c r="L39" s="217"/>
      <c r="M39" s="220"/>
      <c r="S39" s="34"/>
    </row>
    <row r="40" spans="1:19" s="22" customFormat="1" ht="24" customHeight="1" x14ac:dyDescent="0.2">
      <c r="A40" s="47">
        <v>22</v>
      </c>
      <c r="B40" s="226"/>
      <c r="C40" s="167"/>
      <c r="D40" s="179"/>
      <c r="E40" s="156" t="s">
        <v>76</v>
      </c>
      <c r="F40" s="156"/>
      <c r="G40" s="56">
        <v>10</v>
      </c>
      <c r="H40" s="159"/>
      <c r="I40" s="159"/>
      <c r="J40" s="11"/>
      <c r="K40" s="159"/>
      <c r="L40" s="217"/>
      <c r="M40" s="220"/>
      <c r="S40" s="34"/>
    </row>
    <row r="41" spans="1:19" s="22" customFormat="1" ht="45.95" customHeight="1" thickBot="1" x14ac:dyDescent="0.25">
      <c r="A41" s="67">
        <v>23</v>
      </c>
      <c r="B41" s="227"/>
      <c r="C41" s="172"/>
      <c r="D41" s="228"/>
      <c r="E41" s="222" t="s">
        <v>77</v>
      </c>
      <c r="F41" s="222"/>
      <c r="G41" s="119">
        <v>10</v>
      </c>
      <c r="H41" s="160"/>
      <c r="I41" s="160"/>
      <c r="J41" s="116"/>
      <c r="K41" s="160"/>
      <c r="L41" s="218"/>
      <c r="M41" s="221"/>
      <c r="S41" s="34"/>
    </row>
    <row r="42" spans="1:19" ht="21.95" customHeight="1" x14ac:dyDescent="0.2">
      <c r="A42" s="68" t="s">
        <v>78</v>
      </c>
      <c r="B42" s="197" t="s">
        <v>258</v>
      </c>
      <c r="C42" s="206">
        <v>15</v>
      </c>
      <c r="D42" s="208" t="s">
        <v>79</v>
      </c>
      <c r="E42" s="170" t="s">
        <v>245</v>
      </c>
      <c r="F42" s="35" t="s">
        <v>80</v>
      </c>
      <c r="G42" s="69" t="s">
        <v>81</v>
      </c>
      <c r="H42" s="170" t="s">
        <v>82</v>
      </c>
      <c r="I42" s="13"/>
      <c r="J42" s="13"/>
      <c r="K42" s="13"/>
      <c r="L42" s="209">
        <f>MIN(SUM(K42:K43),15)</f>
        <v>0</v>
      </c>
      <c r="M42" s="203"/>
    </row>
    <row r="43" spans="1:19" ht="21.95" customHeight="1" x14ac:dyDescent="0.2">
      <c r="A43" s="110" t="s">
        <v>83</v>
      </c>
      <c r="B43" s="198"/>
      <c r="C43" s="207"/>
      <c r="D43" s="179"/>
      <c r="E43" s="193"/>
      <c r="F43" s="108" t="s">
        <v>84</v>
      </c>
      <c r="G43" s="60" t="s">
        <v>85</v>
      </c>
      <c r="H43" s="159"/>
      <c r="I43" s="11"/>
      <c r="J43" s="11"/>
      <c r="K43" s="11"/>
      <c r="L43" s="210"/>
      <c r="M43" s="204"/>
    </row>
    <row r="44" spans="1:19" ht="21.95" customHeight="1" x14ac:dyDescent="0.2">
      <c r="A44" s="110" t="s">
        <v>86</v>
      </c>
      <c r="B44" s="198"/>
      <c r="C44" s="109">
        <v>10</v>
      </c>
      <c r="D44" s="179"/>
      <c r="E44" s="178" t="s">
        <v>246</v>
      </c>
      <c r="F44" s="178"/>
      <c r="G44" s="60" t="s">
        <v>65</v>
      </c>
      <c r="H44" s="159"/>
      <c r="I44" s="4"/>
      <c r="J44" s="4"/>
      <c r="K44" s="4"/>
      <c r="L44" s="98">
        <f>MIN(K44*1,10)</f>
        <v>0</v>
      </c>
      <c r="M44" s="204"/>
    </row>
    <row r="45" spans="1:19" ht="21.95" customHeight="1" x14ac:dyDescent="0.2">
      <c r="A45" s="110" t="s">
        <v>87</v>
      </c>
      <c r="B45" s="198"/>
      <c r="C45" s="109">
        <v>7</v>
      </c>
      <c r="D45" s="179"/>
      <c r="E45" s="178" t="s">
        <v>249</v>
      </c>
      <c r="F45" s="178"/>
      <c r="G45" s="60" t="s">
        <v>62</v>
      </c>
      <c r="H45" s="159"/>
      <c r="I45" s="4"/>
      <c r="J45" s="4"/>
      <c r="K45" s="4"/>
      <c r="L45" s="98">
        <f>MIN(K45*1,7)</f>
        <v>0</v>
      </c>
      <c r="M45" s="204"/>
    </row>
    <row r="46" spans="1:19" ht="21.95" customHeight="1" x14ac:dyDescent="0.2">
      <c r="A46" s="110" t="s">
        <v>88</v>
      </c>
      <c r="B46" s="198"/>
      <c r="C46" s="109">
        <v>5</v>
      </c>
      <c r="D46" s="179"/>
      <c r="E46" s="178" t="s">
        <v>248</v>
      </c>
      <c r="F46" s="178"/>
      <c r="G46" s="60" t="s">
        <v>89</v>
      </c>
      <c r="H46" s="159"/>
      <c r="I46" s="4"/>
      <c r="J46" s="4"/>
      <c r="K46" s="4"/>
      <c r="L46" s="98">
        <f>MIN(K46*1,5)</f>
        <v>0</v>
      </c>
      <c r="M46" s="204"/>
    </row>
    <row r="47" spans="1:19" ht="21.95" customHeight="1" x14ac:dyDescent="0.2">
      <c r="A47" s="110" t="s">
        <v>90</v>
      </c>
      <c r="B47" s="198"/>
      <c r="C47" s="109">
        <v>8</v>
      </c>
      <c r="D47" s="179"/>
      <c r="E47" s="178" t="s">
        <v>247</v>
      </c>
      <c r="F47" s="178"/>
      <c r="G47" s="60" t="s">
        <v>65</v>
      </c>
      <c r="H47" s="159"/>
      <c r="I47" s="4"/>
      <c r="J47" s="4"/>
      <c r="K47" s="4"/>
      <c r="L47" s="98">
        <f>MIN(K47*1,8)</f>
        <v>0</v>
      </c>
      <c r="M47" s="204"/>
      <c r="Q47" s="22"/>
    </row>
    <row r="48" spans="1:19" ht="21.95" customHeight="1" x14ac:dyDescent="0.2">
      <c r="A48" s="110" t="s">
        <v>91</v>
      </c>
      <c r="B48" s="198"/>
      <c r="C48" s="167">
        <v>10</v>
      </c>
      <c r="D48" s="179" t="s">
        <v>92</v>
      </c>
      <c r="E48" s="159" t="s">
        <v>250</v>
      </c>
      <c r="F48" s="108" t="s">
        <v>93</v>
      </c>
      <c r="G48" s="56" t="s">
        <v>94</v>
      </c>
      <c r="H48" s="159" t="s">
        <v>95</v>
      </c>
      <c r="I48" s="11"/>
      <c r="J48" s="11"/>
      <c r="K48" s="11"/>
      <c r="L48" s="161">
        <f>MIN(SUM(K48:K49),10)</f>
        <v>0</v>
      </c>
      <c r="M48" s="204"/>
      <c r="P48" s="22"/>
      <c r="Q48" s="22"/>
    </row>
    <row r="49" spans="1:21" ht="21.95" customHeight="1" x14ac:dyDescent="0.2">
      <c r="A49" s="110" t="s">
        <v>96</v>
      </c>
      <c r="B49" s="198"/>
      <c r="C49" s="167"/>
      <c r="D49" s="179"/>
      <c r="E49" s="193"/>
      <c r="F49" s="108" t="s">
        <v>97</v>
      </c>
      <c r="G49" s="56" t="s">
        <v>98</v>
      </c>
      <c r="H49" s="159"/>
      <c r="I49" s="11"/>
      <c r="J49" s="11"/>
      <c r="K49" s="11"/>
      <c r="L49" s="161"/>
      <c r="M49" s="204"/>
      <c r="P49" s="22"/>
      <c r="Q49" s="22"/>
    </row>
    <row r="50" spans="1:21" ht="21.95" customHeight="1" x14ac:dyDescent="0.2">
      <c r="A50" s="110" t="s">
        <v>99</v>
      </c>
      <c r="B50" s="198"/>
      <c r="C50" s="167">
        <v>5</v>
      </c>
      <c r="D50" s="179"/>
      <c r="E50" s="159" t="s">
        <v>251</v>
      </c>
      <c r="F50" s="108" t="s">
        <v>93</v>
      </c>
      <c r="G50" s="56" t="s">
        <v>100</v>
      </c>
      <c r="H50" s="159"/>
      <c r="I50" s="11"/>
      <c r="J50" s="11"/>
      <c r="K50" s="11"/>
      <c r="L50" s="161">
        <f>MIN(SUM(K50:K51),5)</f>
        <v>0</v>
      </c>
      <c r="M50" s="204"/>
      <c r="P50" s="22"/>
      <c r="Q50" s="22"/>
    </row>
    <row r="51" spans="1:21" ht="21.95" customHeight="1" x14ac:dyDescent="0.2">
      <c r="A51" s="110" t="s">
        <v>101</v>
      </c>
      <c r="B51" s="198"/>
      <c r="C51" s="167"/>
      <c r="D51" s="179"/>
      <c r="E51" s="159"/>
      <c r="F51" s="113" t="s">
        <v>102</v>
      </c>
      <c r="G51" s="56" t="s">
        <v>103</v>
      </c>
      <c r="H51" s="193"/>
      <c r="I51" s="4"/>
      <c r="J51" s="4"/>
      <c r="K51" s="4"/>
      <c r="L51" s="161"/>
      <c r="M51" s="204"/>
      <c r="Q51" s="22"/>
    </row>
    <row r="52" spans="1:21" s="24" customFormat="1" ht="44.1" customHeight="1" x14ac:dyDescent="0.2">
      <c r="A52" s="110" t="s">
        <v>104</v>
      </c>
      <c r="B52" s="198"/>
      <c r="C52" s="207">
        <v>20</v>
      </c>
      <c r="D52" s="179" t="s">
        <v>105</v>
      </c>
      <c r="E52" s="156" t="s">
        <v>225</v>
      </c>
      <c r="F52" s="178"/>
      <c r="G52" s="56">
        <v>10</v>
      </c>
      <c r="H52" s="159" t="s">
        <v>106</v>
      </c>
      <c r="I52" s="11"/>
      <c r="J52" s="11"/>
      <c r="K52" s="11"/>
      <c r="L52" s="161">
        <f>MIN(SUM(K52:K56),20)</f>
        <v>0</v>
      </c>
      <c r="M52" s="204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">
      <c r="A53" s="110" t="s">
        <v>107</v>
      </c>
      <c r="B53" s="198"/>
      <c r="C53" s="207"/>
      <c r="D53" s="179"/>
      <c r="E53" s="193"/>
      <c r="F53" s="57" t="s">
        <v>215</v>
      </c>
      <c r="G53" s="60" t="s">
        <v>110</v>
      </c>
      <c r="H53" s="159"/>
      <c r="I53" s="11"/>
      <c r="J53" s="11"/>
      <c r="K53" s="11"/>
      <c r="L53" s="161"/>
      <c r="M53" s="204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">
      <c r="A54" s="110" t="s">
        <v>109</v>
      </c>
      <c r="B54" s="198"/>
      <c r="C54" s="207"/>
      <c r="D54" s="179"/>
      <c r="E54" s="193"/>
      <c r="F54" s="57" t="s">
        <v>216</v>
      </c>
      <c r="G54" s="60" t="s">
        <v>112</v>
      </c>
      <c r="H54" s="159"/>
      <c r="I54" s="11"/>
      <c r="J54" s="11"/>
      <c r="K54" s="11"/>
      <c r="L54" s="161"/>
      <c r="M54" s="204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">
      <c r="A55" s="110" t="s">
        <v>111</v>
      </c>
      <c r="B55" s="198"/>
      <c r="C55" s="207"/>
      <c r="D55" s="179"/>
      <c r="E55" s="178" t="s">
        <v>214</v>
      </c>
      <c r="F55" s="178"/>
      <c r="G55" s="56">
        <v>7</v>
      </c>
      <c r="H55" s="159"/>
      <c r="I55" s="11"/>
      <c r="J55" s="11"/>
      <c r="K55" s="11"/>
      <c r="L55" s="161"/>
      <c r="M55" s="204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">
      <c r="A56" s="110" t="s">
        <v>113</v>
      </c>
      <c r="B56" s="198"/>
      <c r="C56" s="207"/>
      <c r="D56" s="179"/>
      <c r="E56" s="156" t="s">
        <v>213</v>
      </c>
      <c r="F56" s="156"/>
      <c r="G56" s="56">
        <v>3</v>
      </c>
      <c r="H56" s="159"/>
      <c r="I56" s="11"/>
      <c r="J56" s="11"/>
      <c r="K56" s="11"/>
      <c r="L56" s="161"/>
      <c r="M56" s="204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">
      <c r="A57" s="194" t="s">
        <v>13</v>
      </c>
      <c r="B57" s="198"/>
      <c r="C57" s="207"/>
      <c r="D57" s="179"/>
      <c r="E57" s="195" t="s">
        <v>210</v>
      </c>
      <c r="F57" s="195"/>
      <c r="G57" s="195"/>
      <c r="H57" s="159"/>
      <c r="I57" s="192" t="s">
        <v>13</v>
      </c>
      <c r="J57" s="192" t="s">
        <v>13</v>
      </c>
      <c r="K57" s="192" t="s">
        <v>13</v>
      </c>
      <c r="L57" s="161"/>
      <c r="M57" s="204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">
      <c r="A58" s="194"/>
      <c r="B58" s="198"/>
      <c r="C58" s="207"/>
      <c r="D58" s="179"/>
      <c r="E58" s="196" t="s">
        <v>115</v>
      </c>
      <c r="F58" s="196"/>
      <c r="G58" s="196"/>
      <c r="H58" s="159"/>
      <c r="I58" s="192"/>
      <c r="J58" s="192"/>
      <c r="K58" s="192"/>
      <c r="L58" s="161"/>
      <c r="M58" s="204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">
      <c r="A59" s="110" t="s">
        <v>114</v>
      </c>
      <c r="B59" s="198"/>
      <c r="C59" s="58">
        <v>10</v>
      </c>
      <c r="D59" s="100" t="s">
        <v>117</v>
      </c>
      <c r="E59" s="211" t="s">
        <v>118</v>
      </c>
      <c r="F59" s="211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04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">
      <c r="A60" s="110" t="s">
        <v>116</v>
      </c>
      <c r="B60" s="198"/>
      <c r="C60" s="167">
        <v>10</v>
      </c>
      <c r="D60" s="179" t="s">
        <v>121</v>
      </c>
      <c r="E60" s="193" t="s">
        <v>122</v>
      </c>
      <c r="F60" s="57" t="s">
        <v>211</v>
      </c>
      <c r="G60" s="101">
        <v>10</v>
      </c>
      <c r="H60" s="159" t="s">
        <v>123</v>
      </c>
      <c r="I60" s="11"/>
      <c r="J60" s="11"/>
      <c r="K60" s="11"/>
      <c r="L60" s="161">
        <f>MIN(SUM(K60:K65),10)</f>
        <v>0</v>
      </c>
      <c r="M60" s="204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">
      <c r="A61" s="110" t="s">
        <v>120</v>
      </c>
      <c r="B61" s="198"/>
      <c r="C61" s="167"/>
      <c r="D61" s="179"/>
      <c r="E61" s="193"/>
      <c r="F61" s="57" t="s">
        <v>212</v>
      </c>
      <c r="G61" s="56">
        <v>7</v>
      </c>
      <c r="H61" s="159"/>
      <c r="I61" s="11"/>
      <c r="J61" s="11"/>
      <c r="K61" s="11"/>
      <c r="L61" s="161"/>
      <c r="M61" s="204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">
      <c r="A62" s="110" t="s">
        <v>124</v>
      </c>
      <c r="B62" s="198"/>
      <c r="C62" s="167"/>
      <c r="D62" s="179"/>
      <c r="E62" s="193" t="s">
        <v>126</v>
      </c>
      <c r="F62" s="57" t="s">
        <v>211</v>
      </c>
      <c r="G62" s="56">
        <v>5</v>
      </c>
      <c r="H62" s="159"/>
      <c r="I62" s="11"/>
      <c r="J62" s="11"/>
      <c r="K62" s="11"/>
      <c r="L62" s="161"/>
      <c r="M62" s="204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">
      <c r="A63" s="110" t="s">
        <v>125</v>
      </c>
      <c r="B63" s="198"/>
      <c r="C63" s="167"/>
      <c r="D63" s="179"/>
      <c r="E63" s="193"/>
      <c r="F63" s="57" t="s">
        <v>212</v>
      </c>
      <c r="G63" s="56">
        <v>3</v>
      </c>
      <c r="H63" s="159"/>
      <c r="I63" s="11"/>
      <c r="J63" s="11"/>
      <c r="K63" s="11"/>
      <c r="L63" s="161"/>
      <c r="M63" s="204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">
      <c r="A64" s="110" t="s">
        <v>127</v>
      </c>
      <c r="B64" s="198"/>
      <c r="C64" s="167"/>
      <c r="D64" s="179"/>
      <c r="E64" s="193" t="s">
        <v>129</v>
      </c>
      <c r="F64" s="57" t="s">
        <v>211</v>
      </c>
      <c r="G64" s="56">
        <v>3</v>
      </c>
      <c r="H64" s="159"/>
      <c r="I64" s="11"/>
      <c r="J64" s="11"/>
      <c r="K64" s="11"/>
      <c r="L64" s="161"/>
      <c r="M64" s="204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">
      <c r="A65" s="110" t="s">
        <v>128</v>
      </c>
      <c r="B65" s="198"/>
      <c r="C65" s="167"/>
      <c r="D65" s="179"/>
      <c r="E65" s="193"/>
      <c r="F65" s="57" t="s">
        <v>212</v>
      </c>
      <c r="G65" s="56">
        <v>1</v>
      </c>
      <c r="H65" s="159"/>
      <c r="I65" s="11"/>
      <c r="J65" s="11"/>
      <c r="K65" s="11"/>
      <c r="L65" s="161"/>
      <c r="M65" s="204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">
      <c r="A66" s="110" t="s">
        <v>130</v>
      </c>
      <c r="B66" s="198"/>
      <c r="C66" s="167">
        <v>20</v>
      </c>
      <c r="D66" s="179" t="s">
        <v>132</v>
      </c>
      <c r="E66" s="156" t="s">
        <v>217</v>
      </c>
      <c r="F66" s="156"/>
      <c r="G66" s="56">
        <v>10</v>
      </c>
      <c r="H66" s="159" t="s">
        <v>123</v>
      </c>
      <c r="I66" s="11"/>
      <c r="J66" s="11"/>
      <c r="K66" s="11"/>
      <c r="L66" s="161">
        <f>MIN(SUM(K66:K68)+SUM(K69:K79),20)</f>
        <v>0</v>
      </c>
      <c r="M66" s="204"/>
      <c r="N66" s="22"/>
      <c r="O66" s="23"/>
      <c r="P66" s="23"/>
      <c r="Q66" s="23"/>
      <c r="R66" s="23"/>
      <c r="T66" s="23"/>
      <c r="U66" s="23"/>
    </row>
    <row r="67" spans="1:21" ht="62.1" customHeight="1" x14ac:dyDescent="0.2">
      <c r="A67" s="110" t="s">
        <v>131</v>
      </c>
      <c r="B67" s="198"/>
      <c r="C67" s="167"/>
      <c r="D67" s="179"/>
      <c r="E67" s="156" t="s">
        <v>218</v>
      </c>
      <c r="F67" s="156"/>
      <c r="G67" s="56">
        <v>5</v>
      </c>
      <c r="H67" s="159"/>
      <c r="I67" s="11"/>
      <c r="J67" s="11"/>
      <c r="K67" s="11"/>
      <c r="L67" s="161"/>
      <c r="M67" s="204"/>
    </row>
    <row r="68" spans="1:21" ht="44.1" customHeight="1" x14ac:dyDescent="0.2">
      <c r="A68" s="110" t="s">
        <v>133</v>
      </c>
      <c r="B68" s="198"/>
      <c r="C68" s="167"/>
      <c r="D68" s="179"/>
      <c r="E68" s="190" t="s">
        <v>254</v>
      </c>
      <c r="F68" s="190"/>
      <c r="G68" s="56">
        <v>3</v>
      </c>
      <c r="H68" s="159"/>
      <c r="I68" s="11"/>
      <c r="J68" s="11"/>
      <c r="K68" s="11"/>
      <c r="L68" s="161"/>
      <c r="M68" s="204"/>
    </row>
    <row r="69" spans="1:21" ht="19.5" customHeight="1" x14ac:dyDescent="0.2">
      <c r="A69" s="110" t="s">
        <v>134</v>
      </c>
      <c r="B69" s="198"/>
      <c r="C69" s="167"/>
      <c r="D69" s="179"/>
      <c r="E69" s="191" t="s">
        <v>137</v>
      </c>
      <c r="F69" s="191"/>
      <c r="G69" s="71">
        <v>10</v>
      </c>
      <c r="H69" s="159"/>
      <c r="I69" s="11"/>
      <c r="J69" s="11"/>
      <c r="K69" s="11"/>
      <c r="L69" s="161"/>
      <c r="M69" s="204"/>
    </row>
    <row r="70" spans="1:21" ht="19.5" customHeight="1" x14ac:dyDescent="0.2">
      <c r="A70" s="110" t="s">
        <v>135</v>
      </c>
      <c r="B70" s="198"/>
      <c r="C70" s="167"/>
      <c r="D70" s="179"/>
      <c r="E70" s="159" t="s">
        <v>139</v>
      </c>
      <c r="F70" s="114" t="s">
        <v>93</v>
      </c>
      <c r="G70" s="56" t="s">
        <v>140</v>
      </c>
      <c r="H70" s="159"/>
      <c r="I70" s="11"/>
      <c r="J70" s="11"/>
      <c r="K70" s="11"/>
      <c r="L70" s="161"/>
      <c r="M70" s="204"/>
    </row>
    <row r="71" spans="1:21" ht="18" customHeight="1" x14ac:dyDescent="0.2">
      <c r="A71" s="110" t="s">
        <v>136</v>
      </c>
      <c r="B71" s="198"/>
      <c r="C71" s="167"/>
      <c r="D71" s="179"/>
      <c r="E71" s="159"/>
      <c r="F71" s="108" t="s">
        <v>97</v>
      </c>
      <c r="G71" s="56" t="s">
        <v>110</v>
      </c>
      <c r="H71" s="159"/>
      <c r="I71" s="11"/>
      <c r="J71" s="11"/>
      <c r="K71" s="11"/>
      <c r="L71" s="161"/>
      <c r="M71" s="204"/>
      <c r="P71" s="22"/>
      <c r="Q71" s="22"/>
    </row>
    <row r="72" spans="1:21" ht="18" customHeight="1" x14ac:dyDescent="0.2">
      <c r="A72" s="110" t="s">
        <v>138</v>
      </c>
      <c r="B72" s="198"/>
      <c r="C72" s="167"/>
      <c r="D72" s="179"/>
      <c r="E72" s="192" t="s">
        <v>143</v>
      </c>
      <c r="F72" s="108" t="s">
        <v>31</v>
      </c>
      <c r="G72" s="49" t="s">
        <v>144</v>
      </c>
      <c r="H72" s="159"/>
      <c r="I72" s="11"/>
      <c r="J72" s="11"/>
      <c r="K72" s="11"/>
      <c r="L72" s="161"/>
      <c r="M72" s="204"/>
      <c r="P72" s="22"/>
      <c r="Q72" s="22"/>
    </row>
    <row r="73" spans="1:21" ht="18" customHeight="1" x14ac:dyDescent="0.2">
      <c r="A73" s="110" t="s">
        <v>141</v>
      </c>
      <c r="B73" s="198"/>
      <c r="C73" s="167"/>
      <c r="D73" s="179"/>
      <c r="E73" s="192"/>
      <c r="F73" s="108" t="s">
        <v>34</v>
      </c>
      <c r="G73" s="49" t="s">
        <v>144</v>
      </c>
      <c r="H73" s="159"/>
      <c r="I73" s="11"/>
      <c r="J73" s="11"/>
      <c r="K73" s="11"/>
      <c r="L73" s="161"/>
      <c r="M73" s="204"/>
      <c r="P73" s="22"/>
      <c r="Q73" s="22"/>
    </row>
    <row r="74" spans="1:21" ht="18" customHeight="1" x14ac:dyDescent="0.2">
      <c r="A74" s="110" t="s">
        <v>142</v>
      </c>
      <c r="B74" s="198"/>
      <c r="C74" s="167"/>
      <c r="D74" s="179"/>
      <c r="E74" s="192"/>
      <c r="F74" s="108" t="s">
        <v>36</v>
      </c>
      <c r="G74" s="49" t="s">
        <v>144</v>
      </c>
      <c r="H74" s="159"/>
      <c r="I74" s="11"/>
      <c r="J74" s="11"/>
      <c r="K74" s="11"/>
      <c r="L74" s="161"/>
      <c r="M74" s="204"/>
      <c r="P74" s="22"/>
      <c r="Q74" s="22"/>
    </row>
    <row r="75" spans="1:21" ht="18" customHeight="1" x14ac:dyDescent="0.2">
      <c r="A75" s="110" t="s">
        <v>145</v>
      </c>
      <c r="B75" s="198"/>
      <c r="C75" s="167"/>
      <c r="D75" s="179"/>
      <c r="E75" s="192"/>
      <c r="F75" s="106" t="s">
        <v>38</v>
      </c>
      <c r="G75" s="49" t="s">
        <v>144</v>
      </c>
      <c r="H75" s="159"/>
      <c r="I75" s="4"/>
      <c r="J75" s="4"/>
      <c r="K75" s="4"/>
      <c r="L75" s="161"/>
      <c r="M75" s="204"/>
      <c r="O75" s="22"/>
      <c r="P75" s="22"/>
    </row>
    <row r="76" spans="1:21" ht="18" customHeight="1" x14ac:dyDescent="0.2">
      <c r="A76" s="110" t="s">
        <v>146</v>
      </c>
      <c r="B76" s="198"/>
      <c r="C76" s="167"/>
      <c r="D76" s="179"/>
      <c r="E76" s="159" t="s">
        <v>219</v>
      </c>
      <c r="F76" s="108" t="s">
        <v>220</v>
      </c>
      <c r="G76" s="56">
        <v>4</v>
      </c>
      <c r="H76" s="159"/>
      <c r="I76" s="4"/>
      <c r="J76" s="4"/>
      <c r="K76" s="4"/>
      <c r="L76" s="161"/>
      <c r="M76" s="204"/>
      <c r="O76" s="22"/>
      <c r="P76" s="22"/>
    </row>
    <row r="77" spans="1:21" ht="18" customHeight="1" x14ac:dyDescent="0.2">
      <c r="A77" s="110" t="s">
        <v>147</v>
      </c>
      <c r="B77" s="198"/>
      <c r="C77" s="167"/>
      <c r="D77" s="179"/>
      <c r="E77" s="159"/>
      <c r="F77" s="108" t="s">
        <v>223</v>
      </c>
      <c r="G77" s="56">
        <v>4</v>
      </c>
      <c r="H77" s="159"/>
      <c r="I77" s="4"/>
      <c r="J77" s="4"/>
      <c r="K77" s="4"/>
      <c r="L77" s="161"/>
      <c r="M77" s="204"/>
      <c r="O77" s="22"/>
      <c r="P77" s="22"/>
    </row>
    <row r="78" spans="1:21" ht="18" customHeight="1" x14ac:dyDescent="0.2">
      <c r="A78" s="110" t="s">
        <v>148</v>
      </c>
      <c r="B78" s="198"/>
      <c r="C78" s="167"/>
      <c r="D78" s="179"/>
      <c r="E78" s="159"/>
      <c r="F78" s="107" t="s">
        <v>222</v>
      </c>
      <c r="G78" s="56">
        <v>4</v>
      </c>
      <c r="H78" s="159"/>
      <c r="I78" s="117"/>
      <c r="J78" s="117"/>
      <c r="K78" s="4"/>
      <c r="L78" s="161"/>
      <c r="M78" s="204"/>
    </row>
    <row r="79" spans="1:21" ht="18" customHeight="1" x14ac:dyDescent="0.2">
      <c r="A79" s="110" t="s">
        <v>149</v>
      </c>
      <c r="B79" s="198"/>
      <c r="C79" s="167"/>
      <c r="D79" s="179"/>
      <c r="E79" s="159"/>
      <c r="F79" s="107" t="s">
        <v>221</v>
      </c>
      <c r="G79" s="56">
        <v>4</v>
      </c>
      <c r="H79" s="159"/>
      <c r="I79" s="117"/>
      <c r="J79" s="117"/>
      <c r="K79" s="4"/>
      <c r="L79" s="161"/>
      <c r="M79" s="204"/>
    </row>
    <row r="80" spans="1:21" ht="21.95" customHeight="1" x14ac:dyDescent="0.2">
      <c r="A80" s="110" t="s">
        <v>150</v>
      </c>
      <c r="B80" s="198"/>
      <c r="C80" s="167">
        <v>40</v>
      </c>
      <c r="D80" s="157" t="s">
        <v>153</v>
      </c>
      <c r="E80" s="159" t="s">
        <v>154</v>
      </c>
      <c r="F80" s="101" t="s">
        <v>155</v>
      </c>
      <c r="G80" s="56" t="s">
        <v>55</v>
      </c>
      <c r="H80" s="159" t="s">
        <v>123</v>
      </c>
      <c r="I80" s="4"/>
      <c r="J80" s="4"/>
      <c r="K80" s="4"/>
      <c r="L80" s="161">
        <f>MIN(SUM(K80:K88),40)</f>
        <v>0</v>
      </c>
      <c r="M80" s="204"/>
    </row>
    <row r="81" spans="1:17" ht="21.95" customHeight="1" x14ac:dyDescent="0.2">
      <c r="A81" s="110" t="s">
        <v>151</v>
      </c>
      <c r="B81" s="198"/>
      <c r="C81" s="167"/>
      <c r="D81" s="157"/>
      <c r="E81" s="159"/>
      <c r="F81" s="50" t="s">
        <v>157</v>
      </c>
      <c r="G81" s="56" t="s">
        <v>158</v>
      </c>
      <c r="H81" s="159"/>
      <c r="I81" s="4"/>
      <c r="J81" s="4"/>
      <c r="K81" s="4"/>
      <c r="L81" s="161"/>
      <c r="M81" s="204"/>
    </row>
    <row r="82" spans="1:17" ht="21.95" customHeight="1" x14ac:dyDescent="0.2">
      <c r="A82" s="110" t="s">
        <v>152</v>
      </c>
      <c r="B82" s="198"/>
      <c r="C82" s="167"/>
      <c r="D82" s="157"/>
      <c r="E82" s="178" t="s">
        <v>224</v>
      </c>
      <c r="F82" s="178"/>
      <c r="G82" s="56">
        <v>10</v>
      </c>
      <c r="H82" s="159"/>
      <c r="I82" s="4"/>
      <c r="J82" s="4"/>
      <c r="K82" s="4"/>
      <c r="L82" s="161"/>
      <c r="M82" s="204"/>
    </row>
    <row r="83" spans="1:17" ht="44.1" customHeight="1" x14ac:dyDescent="0.2">
      <c r="A83" s="110" t="s">
        <v>156</v>
      </c>
      <c r="B83" s="198"/>
      <c r="C83" s="167"/>
      <c r="D83" s="157"/>
      <c r="E83" s="156" t="s">
        <v>226</v>
      </c>
      <c r="F83" s="156"/>
      <c r="G83" s="72">
        <v>5</v>
      </c>
      <c r="H83" s="159"/>
      <c r="I83" s="4"/>
      <c r="J83" s="4"/>
      <c r="K83" s="4"/>
      <c r="L83" s="161"/>
      <c r="M83" s="204"/>
    </row>
    <row r="84" spans="1:17" ht="22.5" customHeight="1" x14ac:dyDescent="0.2">
      <c r="A84" s="110" t="s">
        <v>159</v>
      </c>
      <c r="B84" s="198"/>
      <c r="C84" s="167"/>
      <c r="D84" s="157"/>
      <c r="E84" s="188" t="s">
        <v>227</v>
      </c>
      <c r="F84" s="188"/>
      <c r="G84" s="56">
        <v>10</v>
      </c>
      <c r="H84" s="159"/>
      <c r="I84" s="4"/>
      <c r="J84" s="4"/>
      <c r="K84" s="4"/>
      <c r="L84" s="161"/>
      <c r="M84" s="204"/>
    </row>
    <row r="85" spans="1:17" ht="66" customHeight="1" x14ac:dyDescent="0.2">
      <c r="A85" s="110" t="s">
        <v>160</v>
      </c>
      <c r="B85" s="198"/>
      <c r="C85" s="167"/>
      <c r="D85" s="157"/>
      <c r="E85" s="189" t="s">
        <v>229</v>
      </c>
      <c r="F85" s="189"/>
      <c r="G85" s="56">
        <v>5</v>
      </c>
      <c r="H85" s="159"/>
      <c r="I85" s="4"/>
      <c r="J85" s="4"/>
      <c r="K85" s="4"/>
      <c r="L85" s="161"/>
      <c r="M85" s="204"/>
    </row>
    <row r="86" spans="1:17" ht="44.1" customHeight="1" x14ac:dyDescent="0.2">
      <c r="A86" s="110" t="s">
        <v>161</v>
      </c>
      <c r="B86" s="198"/>
      <c r="C86" s="167"/>
      <c r="D86" s="157"/>
      <c r="E86" s="156" t="s">
        <v>228</v>
      </c>
      <c r="F86" s="156"/>
      <c r="G86" s="56">
        <v>10</v>
      </c>
      <c r="H86" s="159"/>
      <c r="I86" s="4"/>
      <c r="J86" s="4"/>
      <c r="K86" s="4"/>
      <c r="L86" s="161"/>
      <c r="M86" s="204"/>
    </row>
    <row r="87" spans="1:17" ht="60" customHeight="1" x14ac:dyDescent="0.2">
      <c r="A87" s="110" t="s">
        <v>162</v>
      </c>
      <c r="B87" s="198"/>
      <c r="C87" s="167"/>
      <c r="D87" s="157"/>
      <c r="E87" s="156" t="s">
        <v>230</v>
      </c>
      <c r="F87" s="156"/>
      <c r="G87" s="56">
        <v>10</v>
      </c>
      <c r="H87" s="159"/>
      <c r="I87" s="4"/>
      <c r="J87" s="4"/>
      <c r="K87" s="4"/>
      <c r="L87" s="161"/>
      <c r="M87" s="204"/>
    </row>
    <row r="88" spans="1:17" ht="21.95" customHeight="1" thickBot="1" x14ac:dyDescent="0.25">
      <c r="A88" s="73" t="s">
        <v>163</v>
      </c>
      <c r="B88" s="199"/>
      <c r="C88" s="200"/>
      <c r="D88" s="201"/>
      <c r="E88" s="180" t="s">
        <v>231</v>
      </c>
      <c r="F88" s="180"/>
      <c r="G88" s="63">
        <v>10</v>
      </c>
      <c r="H88" s="174"/>
      <c r="I88" s="15"/>
      <c r="J88" s="15"/>
      <c r="K88" s="15"/>
      <c r="L88" s="202"/>
      <c r="M88" s="205"/>
    </row>
    <row r="89" spans="1:17" ht="21.95" customHeight="1" x14ac:dyDescent="0.2">
      <c r="A89" s="74" t="s">
        <v>164</v>
      </c>
      <c r="B89" s="181" t="s">
        <v>257</v>
      </c>
      <c r="C89" s="184">
        <v>10</v>
      </c>
      <c r="D89" s="185" t="s">
        <v>239</v>
      </c>
      <c r="E89" s="186" t="s">
        <v>232</v>
      </c>
      <c r="F89" s="186"/>
      <c r="G89" s="75" t="s">
        <v>41</v>
      </c>
      <c r="H89" s="173" t="s">
        <v>123</v>
      </c>
      <c r="I89" s="19"/>
      <c r="J89" s="19"/>
      <c r="K89" s="19"/>
      <c r="L89" s="175">
        <f>MIN(SUM(K89:K92),10)</f>
        <v>0</v>
      </c>
      <c r="M89" s="176"/>
    </row>
    <row r="90" spans="1:17" ht="44.1" customHeight="1" x14ac:dyDescent="0.2">
      <c r="A90" s="110" t="s">
        <v>165</v>
      </c>
      <c r="B90" s="182"/>
      <c r="C90" s="167"/>
      <c r="D90" s="179"/>
      <c r="E90" s="156" t="s">
        <v>240</v>
      </c>
      <c r="F90" s="156"/>
      <c r="G90" s="76" t="s">
        <v>62</v>
      </c>
      <c r="H90" s="159"/>
      <c r="I90" s="4"/>
      <c r="J90" s="4"/>
      <c r="K90" s="4"/>
      <c r="L90" s="161"/>
      <c r="M90" s="154"/>
      <c r="P90" s="22"/>
    </row>
    <row r="91" spans="1:17" ht="21.95" customHeight="1" x14ac:dyDescent="0.2">
      <c r="A91" s="110" t="s">
        <v>166</v>
      </c>
      <c r="B91" s="182"/>
      <c r="C91" s="167"/>
      <c r="D91" s="179"/>
      <c r="E91" s="178" t="s">
        <v>233</v>
      </c>
      <c r="F91" s="178"/>
      <c r="G91" s="56">
        <v>1</v>
      </c>
      <c r="H91" s="159"/>
      <c r="I91" s="4"/>
      <c r="J91" s="4"/>
      <c r="K91" s="4"/>
      <c r="L91" s="161"/>
      <c r="M91" s="154"/>
      <c r="P91" s="22"/>
    </row>
    <row r="92" spans="1:17" ht="21.95" customHeight="1" x14ac:dyDescent="0.2">
      <c r="A92" s="110" t="s">
        <v>167</v>
      </c>
      <c r="B92" s="182"/>
      <c r="C92" s="167"/>
      <c r="D92" s="179"/>
      <c r="E92" s="178" t="s">
        <v>241</v>
      </c>
      <c r="F92" s="178"/>
      <c r="G92" s="56">
        <v>1</v>
      </c>
      <c r="H92" s="159"/>
      <c r="I92" s="4"/>
      <c r="J92" s="4"/>
      <c r="K92" s="4"/>
      <c r="L92" s="161"/>
      <c r="M92" s="154"/>
      <c r="P92" s="22"/>
      <c r="Q92" s="22"/>
    </row>
    <row r="93" spans="1:17" ht="24.95" customHeight="1" x14ac:dyDescent="0.2">
      <c r="A93" s="110" t="s">
        <v>168</v>
      </c>
      <c r="B93" s="182"/>
      <c r="C93" s="167">
        <v>10</v>
      </c>
      <c r="D93" s="179" t="s">
        <v>170</v>
      </c>
      <c r="E93" s="156" t="s">
        <v>171</v>
      </c>
      <c r="F93" s="156"/>
      <c r="G93" s="56">
        <v>10</v>
      </c>
      <c r="H93" s="159"/>
      <c r="I93" s="4"/>
      <c r="J93" s="4"/>
      <c r="K93" s="4"/>
      <c r="L93" s="161">
        <f>MIN(SUM(K93:K94),10)</f>
        <v>0</v>
      </c>
      <c r="M93" s="154"/>
      <c r="P93" s="22"/>
      <c r="Q93" s="22"/>
    </row>
    <row r="94" spans="1:17" ht="24.95" customHeight="1" x14ac:dyDescent="0.2">
      <c r="A94" s="110" t="s">
        <v>169</v>
      </c>
      <c r="B94" s="182"/>
      <c r="C94" s="167"/>
      <c r="D94" s="179"/>
      <c r="E94" s="178" t="s">
        <v>173</v>
      </c>
      <c r="F94" s="178"/>
      <c r="G94" s="56">
        <v>4</v>
      </c>
      <c r="H94" s="159"/>
      <c r="I94" s="4"/>
      <c r="J94" s="4"/>
      <c r="K94" s="4"/>
      <c r="L94" s="161"/>
      <c r="M94" s="154"/>
      <c r="P94" s="22"/>
      <c r="Q94" s="22"/>
    </row>
    <row r="95" spans="1:17" ht="87.95" customHeight="1" thickBot="1" x14ac:dyDescent="0.25">
      <c r="A95" s="73" t="s">
        <v>172</v>
      </c>
      <c r="B95" s="183"/>
      <c r="C95" s="111">
        <v>10</v>
      </c>
      <c r="D95" s="102" t="s">
        <v>175</v>
      </c>
      <c r="E95" s="187" t="s">
        <v>255</v>
      </c>
      <c r="F95" s="187"/>
      <c r="G95" s="63" t="s">
        <v>62</v>
      </c>
      <c r="H95" s="174"/>
      <c r="I95" s="15"/>
      <c r="J95" s="15"/>
      <c r="K95" s="15"/>
      <c r="L95" s="112">
        <f>MIN(K95*1,10)</f>
        <v>0</v>
      </c>
      <c r="M95" s="177"/>
      <c r="P95" s="22"/>
      <c r="Q95" s="22"/>
    </row>
    <row r="96" spans="1:17" ht="44.1" customHeight="1" x14ac:dyDescent="0.2">
      <c r="A96" s="68" t="s">
        <v>174</v>
      </c>
      <c r="B96" s="163" t="s">
        <v>256</v>
      </c>
      <c r="C96" s="166">
        <v>20</v>
      </c>
      <c r="D96" s="168" t="s">
        <v>177</v>
      </c>
      <c r="E96" s="169" t="s">
        <v>178</v>
      </c>
      <c r="F96" s="169"/>
      <c r="G96" s="77">
        <v>20</v>
      </c>
      <c r="H96" s="170" t="s">
        <v>123</v>
      </c>
      <c r="I96" s="16"/>
      <c r="J96" s="16"/>
      <c r="K96" s="16"/>
      <c r="L96" s="171">
        <f>MIN(SUM(K96:K98),20)</f>
        <v>0</v>
      </c>
      <c r="M96" s="153"/>
      <c r="P96" s="22"/>
      <c r="Q96" s="22"/>
    </row>
    <row r="97" spans="1:19" ht="44.1" customHeight="1" x14ac:dyDescent="0.2">
      <c r="A97" s="110" t="s">
        <v>176</v>
      </c>
      <c r="B97" s="164"/>
      <c r="C97" s="167"/>
      <c r="D97" s="157"/>
      <c r="E97" s="156" t="s">
        <v>180</v>
      </c>
      <c r="F97" s="156"/>
      <c r="G97" s="71">
        <v>15</v>
      </c>
      <c r="H97" s="159"/>
      <c r="I97" s="4"/>
      <c r="J97" s="4"/>
      <c r="K97" s="4"/>
      <c r="L97" s="161"/>
      <c r="M97" s="154"/>
      <c r="P97" s="22"/>
      <c r="Q97" s="22"/>
    </row>
    <row r="98" spans="1:19" ht="21.95" customHeight="1" x14ac:dyDescent="0.2">
      <c r="A98" s="110" t="s">
        <v>179</v>
      </c>
      <c r="B98" s="164"/>
      <c r="C98" s="167"/>
      <c r="D98" s="157"/>
      <c r="E98" s="156" t="s">
        <v>182</v>
      </c>
      <c r="F98" s="156"/>
      <c r="G98" s="104">
        <v>10</v>
      </c>
      <c r="H98" s="159"/>
      <c r="I98" s="4"/>
      <c r="J98" s="4"/>
      <c r="K98" s="4"/>
      <c r="L98" s="161"/>
      <c r="M98" s="154"/>
      <c r="P98" s="22"/>
      <c r="Q98" s="22"/>
    </row>
    <row r="99" spans="1:19" ht="44.1" customHeight="1" x14ac:dyDescent="0.2">
      <c r="A99" s="110" t="s">
        <v>181</v>
      </c>
      <c r="B99" s="164"/>
      <c r="C99" s="109">
        <v>10</v>
      </c>
      <c r="D99" s="157" t="s">
        <v>184</v>
      </c>
      <c r="E99" s="156" t="s">
        <v>185</v>
      </c>
      <c r="F99" s="156"/>
      <c r="G99" s="104" t="s">
        <v>158</v>
      </c>
      <c r="H99" s="159" t="s">
        <v>123</v>
      </c>
      <c r="I99" s="4"/>
      <c r="J99" s="4"/>
      <c r="K99" s="4"/>
      <c r="L99" s="161">
        <f>MIN(K99*1,10)+MIN(K100*1,20)+MIN(SUM(K101:K103)*1,20)+MIN(SUM(K104:K106)*1,20)+MIN(SUM(K107:K109)*1,20)</f>
        <v>0</v>
      </c>
      <c r="M99" s="154"/>
      <c r="P99" s="22"/>
      <c r="Q99" s="22"/>
    </row>
    <row r="100" spans="1:19" ht="44.1" customHeight="1" x14ac:dyDescent="0.2">
      <c r="A100" s="110" t="s">
        <v>183</v>
      </c>
      <c r="B100" s="164"/>
      <c r="C100" s="109">
        <v>20</v>
      </c>
      <c r="D100" s="157"/>
      <c r="E100" s="156" t="s">
        <v>187</v>
      </c>
      <c r="F100" s="156"/>
      <c r="G100" s="71" t="s">
        <v>110</v>
      </c>
      <c r="H100" s="159"/>
      <c r="I100" s="4"/>
      <c r="J100" s="4"/>
      <c r="K100" s="4"/>
      <c r="L100" s="161"/>
      <c r="M100" s="154"/>
      <c r="P100" s="22"/>
      <c r="Q100" s="22"/>
    </row>
    <row r="101" spans="1:19" ht="21.95" customHeight="1" x14ac:dyDescent="0.2">
      <c r="A101" s="110" t="s">
        <v>186</v>
      </c>
      <c r="B101" s="164"/>
      <c r="C101" s="167">
        <v>20</v>
      </c>
      <c r="D101" s="157"/>
      <c r="E101" s="159" t="s">
        <v>189</v>
      </c>
      <c r="F101" s="107" t="s">
        <v>242</v>
      </c>
      <c r="G101" s="56" t="s">
        <v>65</v>
      </c>
      <c r="H101" s="159"/>
      <c r="I101" s="4"/>
      <c r="J101" s="4"/>
      <c r="K101" s="4"/>
      <c r="L101" s="161"/>
      <c r="M101" s="154"/>
      <c r="P101" s="22"/>
      <c r="Q101" s="22"/>
    </row>
    <row r="102" spans="1:19" ht="21.95" customHeight="1" x14ac:dyDescent="0.2">
      <c r="A102" s="110" t="s">
        <v>188</v>
      </c>
      <c r="B102" s="164"/>
      <c r="C102" s="167"/>
      <c r="D102" s="157"/>
      <c r="E102" s="159"/>
      <c r="F102" s="107" t="s">
        <v>235</v>
      </c>
      <c r="G102" s="56" t="s">
        <v>81</v>
      </c>
      <c r="H102" s="159"/>
      <c r="I102" s="4"/>
      <c r="J102" s="4"/>
      <c r="K102" s="4"/>
      <c r="L102" s="161"/>
      <c r="M102" s="154"/>
      <c r="P102" s="22"/>
      <c r="Q102" s="22"/>
    </row>
    <row r="103" spans="1:19" ht="21.95" customHeight="1" x14ac:dyDescent="0.2">
      <c r="A103" s="110" t="s">
        <v>190</v>
      </c>
      <c r="B103" s="164"/>
      <c r="C103" s="167"/>
      <c r="D103" s="157"/>
      <c r="E103" s="159"/>
      <c r="F103" s="107" t="s">
        <v>236</v>
      </c>
      <c r="G103" s="56" t="s">
        <v>110</v>
      </c>
      <c r="H103" s="159"/>
      <c r="I103" s="4"/>
      <c r="J103" s="4"/>
      <c r="K103" s="4"/>
      <c r="L103" s="161"/>
      <c r="M103" s="154"/>
      <c r="P103" s="22"/>
      <c r="Q103" s="22"/>
    </row>
    <row r="104" spans="1:19" ht="21.95" customHeight="1" x14ac:dyDescent="0.2">
      <c r="A104" s="110" t="s">
        <v>191</v>
      </c>
      <c r="B104" s="164"/>
      <c r="C104" s="167">
        <v>20</v>
      </c>
      <c r="D104" s="157"/>
      <c r="E104" s="159" t="s">
        <v>193</v>
      </c>
      <c r="F104" s="107" t="s">
        <v>234</v>
      </c>
      <c r="G104" s="56" t="s">
        <v>65</v>
      </c>
      <c r="H104" s="159"/>
      <c r="I104" s="4"/>
      <c r="J104" s="4"/>
      <c r="K104" s="4"/>
      <c r="L104" s="161"/>
      <c r="M104" s="154"/>
      <c r="P104" s="22"/>
      <c r="Q104" s="22"/>
    </row>
    <row r="105" spans="1:19" ht="21.95" customHeight="1" x14ac:dyDescent="0.2">
      <c r="A105" s="110" t="s">
        <v>192</v>
      </c>
      <c r="B105" s="164"/>
      <c r="C105" s="167"/>
      <c r="D105" s="157"/>
      <c r="E105" s="159"/>
      <c r="F105" s="107" t="s">
        <v>237</v>
      </c>
      <c r="G105" s="56" t="s">
        <v>81</v>
      </c>
      <c r="H105" s="159"/>
      <c r="I105" s="4"/>
      <c r="J105" s="4"/>
      <c r="K105" s="4"/>
      <c r="L105" s="161"/>
      <c r="M105" s="154"/>
      <c r="P105" s="22"/>
      <c r="Q105" s="22"/>
    </row>
    <row r="106" spans="1:19" ht="21.95" customHeight="1" x14ac:dyDescent="0.2">
      <c r="A106" s="110" t="s">
        <v>194</v>
      </c>
      <c r="B106" s="164"/>
      <c r="C106" s="167"/>
      <c r="D106" s="157"/>
      <c r="E106" s="159"/>
      <c r="F106" s="107" t="s">
        <v>238</v>
      </c>
      <c r="G106" s="56" t="s">
        <v>110</v>
      </c>
      <c r="H106" s="159"/>
      <c r="I106" s="4"/>
      <c r="J106" s="4"/>
      <c r="K106" s="4"/>
      <c r="L106" s="161"/>
      <c r="M106" s="154"/>
      <c r="P106" s="22"/>
      <c r="Q106" s="22"/>
    </row>
    <row r="107" spans="1:19" ht="21.95" customHeight="1" x14ac:dyDescent="0.2">
      <c r="A107" s="110" t="s">
        <v>195</v>
      </c>
      <c r="B107" s="164"/>
      <c r="C107" s="167">
        <v>20</v>
      </c>
      <c r="D107" s="157"/>
      <c r="E107" s="159" t="s">
        <v>197</v>
      </c>
      <c r="F107" s="107" t="s">
        <v>234</v>
      </c>
      <c r="G107" s="60" t="s">
        <v>110</v>
      </c>
      <c r="H107" s="159"/>
      <c r="I107" s="117"/>
      <c r="J107" s="117"/>
      <c r="K107" s="4"/>
      <c r="L107" s="161"/>
      <c r="M107" s="154"/>
      <c r="P107" s="22"/>
    </row>
    <row r="108" spans="1:19" ht="21.95" customHeight="1" x14ac:dyDescent="0.2">
      <c r="A108" s="110" t="s">
        <v>196</v>
      </c>
      <c r="B108" s="164"/>
      <c r="C108" s="167"/>
      <c r="D108" s="157"/>
      <c r="E108" s="159"/>
      <c r="F108" s="107" t="s">
        <v>235</v>
      </c>
      <c r="G108" s="60" t="s">
        <v>199</v>
      </c>
      <c r="H108" s="159"/>
      <c r="I108" s="117"/>
      <c r="J108" s="117"/>
      <c r="K108" s="4"/>
      <c r="L108" s="161"/>
      <c r="M108" s="154"/>
      <c r="P108" s="22"/>
    </row>
    <row r="109" spans="1:19" ht="21.95" customHeight="1" thickBot="1" x14ac:dyDescent="0.25">
      <c r="A109" s="78" t="s">
        <v>198</v>
      </c>
      <c r="B109" s="165"/>
      <c r="C109" s="172"/>
      <c r="D109" s="158"/>
      <c r="E109" s="160"/>
      <c r="F109" s="37" t="s">
        <v>236</v>
      </c>
      <c r="G109" s="103" t="s">
        <v>108</v>
      </c>
      <c r="H109" s="160"/>
      <c r="I109" s="118"/>
      <c r="J109" s="118"/>
      <c r="K109" s="21"/>
      <c r="L109" s="162"/>
      <c r="M109" s="155"/>
      <c r="S109" s="23"/>
    </row>
    <row r="110" spans="1:19" ht="21.95" customHeight="1" x14ac:dyDescent="0.2">
      <c r="A110" s="314" t="s">
        <v>287</v>
      </c>
      <c r="B110" s="315"/>
      <c r="C110" s="315"/>
      <c r="D110" s="315"/>
      <c r="E110" s="316"/>
      <c r="F110" s="147" t="s">
        <v>200</v>
      </c>
      <c r="G110" s="148"/>
      <c r="H110" s="148"/>
      <c r="I110" s="148"/>
      <c r="J110" s="148"/>
      <c r="K110" s="148"/>
      <c r="L110" s="171">
        <f>MIN(L11+L13+L15+L17+L19+L21,60)</f>
        <v>0</v>
      </c>
      <c r="M110" s="153"/>
      <c r="S110" s="23"/>
    </row>
    <row r="111" spans="1:19" ht="21.95" customHeight="1" x14ac:dyDescent="0.2">
      <c r="A111" s="317" t="s">
        <v>288</v>
      </c>
      <c r="B111" s="318"/>
      <c r="C111" s="318"/>
      <c r="D111" s="319"/>
      <c r="E111" s="320"/>
      <c r="F111" s="149" t="s">
        <v>201</v>
      </c>
      <c r="G111" s="150"/>
      <c r="H111" s="150"/>
      <c r="I111" s="150"/>
      <c r="J111" s="150"/>
      <c r="K111" s="150"/>
      <c r="L111" s="161">
        <f>MIN(L25+L29+L31+L33+L34+L35+L36,60)</f>
        <v>0</v>
      </c>
      <c r="M111" s="154"/>
      <c r="S111" s="23"/>
    </row>
    <row r="112" spans="1:19" ht="21.95" customHeight="1" x14ac:dyDescent="0.2">
      <c r="A112" s="321" t="s">
        <v>292</v>
      </c>
      <c r="B112" s="322"/>
      <c r="C112" s="322"/>
      <c r="D112" s="319"/>
      <c r="E112" s="320"/>
      <c r="F112" s="149" t="s">
        <v>202</v>
      </c>
      <c r="G112" s="150"/>
      <c r="H112" s="150"/>
      <c r="I112" s="150"/>
      <c r="J112" s="150"/>
      <c r="K112" s="150"/>
      <c r="L112" s="161">
        <f>MIN(L37,85)</f>
        <v>0</v>
      </c>
      <c r="M112" s="154"/>
      <c r="S112" s="23"/>
    </row>
    <row r="113" spans="1:28" ht="21.95" customHeight="1" x14ac:dyDescent="0.2">
      <c r="A113" s="323" t="s">
        <v>289</v>
      </c>
      <c r="B113" s="324"/>
      <c r="C113" s="324"/>
      <c r="D113" s="324"/>
      <c r="E113" s="325"/>
      <c r="F113" s="149" t="s">
        <v>203</v>
      </c>
      <c r="G113" s="150"/>
      <c r="H113" s="150"/>
      <c r="I113" s="150"/>
      <c r="J113" s="150"/>
      <c r="K113" s="150"/>
      <c r="L113" s="161">
        <f>MIN(L42+L44+L45+L46+L47+L48+L50+L52+L59+L60+L66+L80,100)</f>
        <v>0</v>
      </c>
      <c r="M113" s="154"/>
      <c r="S113" s="23"/>
    </row>
    <row r="114" spans="1:28" ht="21.95" customHeight="1" x14ac:dyDescent="0.2">
      <c r="A114" s="329"/>
      <c r="B114" s="319"/>
      <c r="C114" s="319"/>
      <c r="D114" s="319"/>
      <c r="E114" s="320"/>
      <c r="F114" s="149" t="s">
        <v>204</v>
      </c>
      <c r="G114" s="150"/>
      <c r="H114" s="150"/>
      <c r="I114" s="150"/>
      <c r="J114" s="150"/>
      <c r="K114" s="150"/>
      <c r="L114" s="161">
        <f>MIN(L89+L93+L95,15)</f>
        <v>0</v>
      </c>
      <c r="M114" s="154"/>
      <c r="S114" s="23"/>
    </row>
    <row r="115" spans="1:28" ht="21.95" customHeight="1" x14ac:dyDescent="0.2">
      <c r="A115" s="321" t="s">
        <v>290</v>
      </c>
      <c r="B115" s="322"/>
      <c r="C115" s="322"/>
      <c r="D115" s="319"/>
      <c r="E115" s="320"/>
      <c r="F115" s="149" t="s">
        <v>205</v>
      </c>
      <c r="G115" s="150"/>
      <c r="H115" s="150"/>
      <c r="I115" s="150"/>
      <c r="J115" s="150"/>
      <c r="K115" s="150"/>
      <c r="L115" s="161">
        <f>MIN(L96+L99,60)</f>
        <v>0</v>
      </c>
      <c r="M115" s="154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25">
      <c r="A116" s="326" t="s">
        <v>291</v>
      </c>
      <c r="B116" s="327"/>
      <c r="C116" s="327"/>
      <c r="D116" s="327"/>
      <c r="E116" s="328"/>
      <c r="F116" s="151" t="s">
        <v>206</v>
      </c>
      <c r="G116" s="152"/>
      <c r="H116" s="152"/>
      <c r="I116" s="152"/>
      <c r="J116" s="152"/>
      <c r="K116" s="152"/>
      <c r="L116" s="330">
        <f>(L110+L111+L112+L113+L114+L115)*(L112&gt;=50)</f>
        <v>0</v>
      </c>
      <c r="M116" s="331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">
      <c r="A117" s="141" t="s">
        <v>253</v>
      </c>
      <c r="B117" s="142"/>
      <c r="C117" s="142"/>
      <c r="D117" s="142"/>
      <c r="E117" s="132" t="s">
        <v>207</v>
      </c>
      <c r="F117" s="133"/>
      <c r="G117" s="133"/>
      <c r="H117" s="133"/>
      <c r="I117" s="133"/>
      <c r="J117" s="133"/>
      <c r="K117" s="134"/>
      <c r="L117" s="332">
        <v>125</v>
      </c>
      <c r="M117" s="333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">
      <c r="A118" s="143"/>
      <c r="B118" s="144"/>
      <c r="C118" s="144"/>
      <c r="D118" s="144"/>
      <c r="E118" s="135" t="s">
        <v>208</v>
      </c>
      <c r="F118" s="136"/>
      <c r="G118" s="136"/>
      <c r="H118" s="136"/>
      <c r="I118" s="136"/>
      <c r="J118" s="136"/>
      <c r="K118" s="137"/>
      <c r="L118" s="334">
        <v>115</v>
      </c>
      <c r="M118" s="335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25">
      <c r="A119" s="145"/>
      <c r="B119" s="146"/>
      <c r="C119" s="146"/>
      <c r="D119" s="146"/>
      <c r="E119" s="138" t="s">
        <v>209</v>
      </c>
      <c r="F119" s="139"/>
      <c r="G119" s="139"/>
      <c r="H119" s="139"/>
      <c r="I119" s="139"/>
      <c r="J119" s="139"/>
      <c r="K119" s="140"/>
      <c r="L119" s="336">
        <v>100</v>
      </c>
      <c r="M119" s="337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">
      <c r="A120" s="90"/>
      <c r="B120" s="304" t="s">
        <v>293</v>
      </c>
      <c r="C120" s="304"/>
      <c r="D120" s="305"/>
      <c r="E120" s="305"/>
      <c r="F120" s="91" t="s">
        <v>292</v>
      </c>
      <c r="G120" s="305"/>
      <c r="H120" s="305"/>
      <c r="I120" s="305"/>
      <c r="J120" s="306" t="s">
        <v>294</v>
      </c>
      <c r="K120" s="306"/>
      <c r="L120" s="306"/>
      <c r="M120" s="307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">
      <c r="A121" s="92"/>
      <c r="B121" s="308" t="s">
        <v>295</v>
      </c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9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">
      <c r="A122" s="338"/>
      <c r="B122" s="339"/>
      <c r="C122" s="339"/>
      <c r="D122" s="339"/>
      <c r="E122" s="97" t="s">
        <v>296</v>
      </c>
      <c r="F122" s="310"/>
      <c r="G122" s="310"/>
      <c r="H122" s="311" t="s">
        <v>297</v>
      </c>
      <c r="I122" s="311"/>
      <c r="J122" s="311"/>
      <c r="K122" s="312"/>
      <c r="L122" s="312"/>
      <c r="M122" s="313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">
      <c r="A123" s="95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1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25">
      <c r="A124" s="93"/>
      <c r="B124" s="342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3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">
      <c r="A125" s="120"/>
      <c r="B125" s="350" t="s">
        <v>303</v>
      </c>
      <c r="C125" s="350"/>
      <c r="D125" s="350"/>
      <c r="E125" s="350"/>
      <c r="F125" s="350"/>
      <c r="G125" s="350"/>
      <c r="H125" s="350"/>
      <c r="I125" s="350"/>
      <c r="J125" s="350"/>
      <c r="K125" s="351" t="s">
        <v>305</v>
      </c>
      <c r="L125" s="352"/>
      <c r="M125" s="353"/>
    </row>
    <row r="126" spans="1:28" ht="27.95" customHeight="1" x14ac:dyDescent="0.2">
      <c r="A126" s="121" t="s">
        <v>265</v>
      </c>
      <c r="B126" s="122" t="s">
        <v>302</v>
      </c>
      <c r="C126" s="346"/>
      <c r="D126" s="346"/>
      <c r="E126" s="346"/>
      <c r="F126" s="346"/>
      <c r="G126" s="123" t="s">
        <v>300</v>
      </c>
      <c r="H126" s="348"/>
      <c r="I126" s="348"/>
      <c r="J126" s="349"/>
      <c r="K126" s="354"/>
      <c r="L126" s="355"/>
      <c r="M126" s="356"/>
    </row>
    <row r="127" spans="1:28" ht="27.95" customHeight="1" x14ac:dyDescent="0.2">
      <c r="A127" s="121" t="s">
        <v>264</v>
      </c>
      <c r="B127" s="122" t="s">
        <v>302</v>
      </c>
      <c r="C127" s="346"/>
      <c r="D127" s="346"/>
      <c r="E127" s="346"/>
      <c r="F127" s="346"/>
      <c r="G127" s="123" t="s">
        <v>300</v>
      </c>
      <c r="H127" s="348"/>
      <c r="I127" s="348"/>
      <c r="J127" s="349"/>
      <c r="K127" s="354"/>
      <c r="L127" s="355"/>
      <c r="M127" s="356"/>
    </row>
    <row r="128" spans="1:28" ht="27.95" customHeight="1" x14ac:dyDescent="0.2">
      <c r="A128" s="121" t="s">
        <v>266</v>
      </c>
      <c r="B128" s="122" t="s">
        <v>302</v>
      </c>
      <c r="C128" s="346"/>
      <c r="D128" s="346"/>
      <c r="E128" s="346"/>
      <c r="F128" s="346"/>
      <c r="G128" s="123" t="s">
        <v>300</v>
      </c>
      <c r="H128" s="348"/>
      <c r="I128" s="348"/>
      <c r="J128" s="349"/>
      <c r="K128" s="354"/>
      <c r="L128" s="355"/>
      <c r="M128" s="356"/>
    </row>
    <row r="129" spans="1:13" ht="27.95" customHeight="1" x14ac:dyDescent="0.2">
      <c r="A129" s="121" t="s">
        <v>267</v>
      </c>
      <c r="B129" s="122" t="s">
        <v>302</v>
      </c>
      <c r="C129" s="346"/>
      <c r="D129" s="346"/>
      <c r="E129" s="346"/>
      <c r="F129" s="346"/>
      <c r="G129" s="123" t="s">
        <v>300</v>
      </c>
      <c r="H129" s="348"/>
      <c r="I129" s="348"/>
      <c r="J129" s="349"/>
      <c r="K129" s="354"/>
      <c r="L129" s="355"/>
      <c r="M129" s="356"/>
    </row>
    <row r="130" spans="1:13" ht="27.95" customHeight="1" x14ac:dyDescent="0.2">
      <c r="A130" s="121" t="s">
        <v>268</v>
      </c>
      <c r="B130" s="122" t="s">
        <v>302</v>
      </c>
      <c r="C130" s="346"/>
      <c r="D130" s="346"/>
      <c r="E130" s="346"/>
      <c r="F130" s="346"/>
      <c r="G130" s="123" t="s">
        <v>300</v>
      </c>
      <c r="H130" s="348"/>
      <c r="I130" s="348"/>
      <c r="J130" s="349"/>
      <c r="K130" s="354"/>
      <c r="L130" s="355"/>
      <c r="M130" s="356"/>
    </row>
    <row r="131" spans="1:13" ht="27.95" customHeight="1" x14ac:dyDescent="0.2">
      <c r="A131" s="121" t="s">
        <v>299</v>
      </c>
      <c r="B131" s="122" t="s">
        <v>302</v>
      </c>
      <c r="C131" s="346"/>
      <c r="D131" s="346"/>
      <c r="E131" s="346"/>
      <c r="F131" s="346"/>
      <c r="G131" s="123" t="s">
        <v>300</v>
      </c>
      <c r="H131" s="348"/>
      <c r="I131" s="348"/>
      <c r="J131" s="349"/>
      <c r="K131" s="354"/>
      <c r="L131" s="355"/>
      <c r="M131" s="356"/>
    </row>
    <row r="132" spans="1:13" ht="27.95" customHeight="1" x14ac:dyDescent="0.2">
      <c r="A132" s="124" t="s">
        <v>301</v>
      </c>
      <c r="B132" s="122" t="s">
        <v>302</v>
      </c>
      <c r="C132" s="346"/>
      <c r="D132" s="346"/>
      <c r="E132" s="346"/>
      <c r="F132" s="346"/>
      <c r="G132" s="123" t="s">
        <v>300</v>
      </c>
      <c r="H132" s="348"/>
      <c r="I132" s="348"/>
      <c r="J132" s="349"/>
      <c r="K132" s="354"/>
      <c r="L132" s="355"/>
      <c r="M132" s="356"/>
    </row>
    <row r="133" spans="1:13" ht="27.95" customHeight="1" thickBot="1" x14ac:dyDescent="0.25">
      <c r="A133" s="125" t="s">
        <v>304</v>
      </c>
      <c r="B133" s="122" t="s">
        <v>302</v>
      </c>
      <c r="C133" s="347"/>
      <c r="D133" s="347"/>
      <c r="E133" s="347"/>
      <c r="F133" s="347"/>
      <c r="G133" s="126" t="s">
        <v>300</v>
      </c>
      <c r="H133" s="344"/>
      <c r="I133" s="344"/>
      <c r="J133" s="345"/>
      <c r="K133" s="357"/>
      <c r="L133" s="358"/>
      <c r="M133" s="359"/>
    </row>
    <row r="134" spans="1:13" ht="24.95" customHeight="1" x14ac:dyDescent="0.2">
      <c r="A134" s="79"/>
      <c r="B134" s="286" t="s">
        <v>263</v>
      </c>
      <c r="C134" s="286"/>
      <c r="D134" s="286"/>
      <c r="E134" s="286"/>
      <c r="F134" s="286"/>
      <c r="G134" s="286"/>
      <c r="H134" s="286"/>
      <c r="I134" s="286"/>
      <c r="J134" s="286"/>
      <c r="K134" s="277" t="s">
        <v>262</v>
      </c>
      <c r="L134" s="278"/>
      <c r="M134" s="279"/>
    </row>
    <row r="135" spans="1:13" ht="27.95" customHeight="1" x14ac:dyDescent="0.2">
      <c r="A135" s="94" t="s">
        <v>265</v>
      </c>
      <c r="B135" s="287"/>
      <c r="C135" s="287"/>
      <c r="D135" s="287"/>
      <c r="E135" s="287"/>
      <c r="F135" s="287"/>
      <c r="G135" s="287"/>
      <c r="H135" s="287"/>
      <c r="I135" s="287"/>
      <c r="J135" s="287"/>
      <c r="K135" s="280"/>
      <c r="L135" s="281"/>
      <c r="M135" s="282"/>
    </row>
    <row r="136" spans="1:13" ht="27.95" customHeight="1" x14ac:dyDescent="0.2">
      <c r="A136" s="94" t="s">
        <v>264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0"/>
      <c r="L136" s="281"/>
      <c r="M136" s="282"/>
    </row>
    <row r="137" spans="1:13" ht="27.95" customHeight="1" x14ac:dyDescent="0.2">
      <c r="A137" s="94" t="s">
        <v>266</v>
      </c>
      <c r="B137" s="287"/>
      <c r="C137" s="287"/>
      <c r="D137" s="287"/>
      <c r="E137" s="287"/>
      <c r="F137" s="287"/>
      <c r="G137" s="287"/>
      <c r="H137" s="287"/>
      <c r="I137" s="287"/>
      <c r="J137" s="287"/>
      <c r="K137" s="280"/>
      <c r="L137" s="281"/>
      <c r="M137" s="282"/>
    </row>
    <row r="138" spans="1:13" ht="27.95" customHeight="1" x14ac:dyDescent="0.2">
      <c r="A138" s="94" t="s">
        <v>267</v>
      </c>
      <c r="B138" s="287"/>
      <c r="C138" s="287"/>
      <c r="D138" s="287"/>
      <c r="E138" s="287"/>
      <c r="F138" s="287"/>
      <c r="G138" s="287"/>
      <c r="H138" s="287"/>
      <c r="I138" s="287"/>
      <c r="J138" s="287"/>
      <c r="K138" s="280"/>
      <c r="L138" s="281"/>
      <c r="M138" s="282"/>
    </row>
    <row r="139" spans="1:13" ht="27.95" customHeight="1" x14ac:dyDescent="0.2">
      <c r="A139" s="94" t="s">
        <v>268</v>
      </c>
      <c r="B139" s="287"/>
      <c r="C139" s="287"/>
      <c r="D139" s="287"/>
      <c r="E139" s="287"/>
      <c r="F139" s="287"/>
      <c r="G139" s="287"/>
      <c r="H139" s="287"/>
      <c r="I139" s="287"/>
      <c r="J139" s="287"/>
      <c r="K139" s="280"/>
      <c r="L139" s="281"/>
      <c r="M139" s="282"/>
    </row>
    <row r="140" spans="1:13" ht="27.75" customHeight="1" thickBot="1" x14ac:dyDescent="0.25">
      <c r="A140" s="96" t="s">
        <v>299</v>
      </c>
      <c r="B140" s="288"/>
      <c r="C140" s="288"/>
      <c r="D140" s="288"/>
      <c r="E140" s="288"/>
      <c r="F140" s="288"/>
      <c r="G140" s="288"/>
      <c r="H140" s="288"/>
      <c r="I140" s="288"/>
      <c r="J140" s="288"/>
      <c r="K140" s="283"/>
      <c r="L140" s="284"/>
      <c r="M140" s="285"/>
    </row>
    <row r="141" spans="1:13" ht="24.95" customHeight="1" x14ac:dyDescent="0.2">
      <c r="A141" s="79"/>
      <c r="B141" s="286" t="s">
        <v>271</v>
      </c>
      <c r="C141" s="286"/>
      <c r="D141" s="286"/>
      <c r="E141" s="286"/>
      <c r="F141" s="286"/>
      <c r="G141" s="286" t="s">
        <v>269</v>
      </c>
      <c r="H141" s="286"/>
      <c r="I141" s="286"/>
      <c r="J141" s="286"/>
      <c r="K141" s="289" t="s">
        <v>270</v>
      </c>
      <c r="L141" s="289"/>
      <c r="M141" s="290"/>
    </row>
    <row r="142" spans="1:13" ht="27.95" customHeight="1" x14ac:dyDescent="0.2">
      <c r="A142" s="94" t="s">
        <v>265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91"/>
      <c r="L142" s="291"/>
      <c r="M142" s="292"/>
    </row>
    <row r="143" spans="1:13" ht="27.95" customHeight="1" x14ac:dyDescent="0.2">
      <c r="A143" s="94" t="s">
        <v>264</v>
      </c>
      <c r="B143" s="287"/>
      <c r="C143" s="287"/>
      <c r="D143" s="287"/>
      <c r="E143" s="287"/>
      <c r="F143" s="287"/>
      <c r="G143" s="287"/>
      <c r="H143" s="287"/>
      <c r="I143" s="287"/>
      <c r="J143" s="287"/>
      <c r="K143" s="291"/>
      <c r="L143" s="291"/>
      <c r="M143" s="292"/>
    </row>
    <row r="144" spans="1:13" ht="27.95" customHeight="1" x14ac:dyDescent="0.2">
      <c r="A144" s="94" t="s">
        <v>266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91"/>
      <c r="L144" s="291"/>
      <c r="M144" s="292"/>
    </row>
    <row r="145" spans="1:13" ht="27.95" customHeight="1" x14ac:dyDescent="0.2">
      <c r="A145" s="94" t="s">
        <v>267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91"/>
      <c r="L145" s="291"/>
      <c r="M145" s="292"/>
    </row>
    <row r="146" spans="1:13" ht="27.95" customHeight="1" x14ac:dyDescent="0.2">
      <c r="A146" s="94" t="s">
        <v>268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291"/>
      <c r="L146" s="291"/>
      <c r="M146" s="292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paperSize="9" scale="46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ahmad nasiri</cp:lastModifiedBy>
  <cp:lastPrinted>2019-08-28T05:39:55Z</cp:lastPrinted>
  <dcterms:created xsi:type="dcterms:W3CDTF">2019-06-17T02:56:48Z</dcterms:created>
  <dcterms:modified xsi:type="dcterms:W3CDTF">2019-08-28T05:39:59Z</dcterms:modified>
</cp:coreProperties>
</file>